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na Ramirez\OneDrive - Dirección de Prensa del Presidente\Escritorio\scanner\OAI NOVIEMBRE  2024\"/>
    </mc:Choice>
  </mc:AlternateContent>
  <xr:revisionPtr revIDLastSave="0" documentId="8_{9519B6D0-185C-4388-A36E-D8E4E3F0F34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" l="1"/>
  <c r="N9" i="3"/>
  <c r="M9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7" i="3"/>
  <c r="P46" i="3"/>
  <c r="P36" i="3"/>
  <c r="P35" i="3"/>
  <c r="P34" i="3"/>
  <c r="P33" i="3"/>
  <c r="P32" i="3"/>
  <c r="P31" i="3"/>
  <c r="P30" i="3"/>
  <c r="P29" i="3"/>
  <c r="P28" i="3"/>
  <c r="P26" i="3"/>
  <c r="P23" i="3"/>
  <c r="P22" i="3"/>
  <c r="P21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L9" i="3"/>
  <c r="L16" i="3"/>
  <c r="E16" i="3"/>
  <c r="F16" i="3"/>
  <c r="H16" i="3"/>
  <c r="I16" i="3"/>
  <c r="J16" i="3"/>
  <c r="I27" i="3"/>
  <c r="H27" i="3"/>
  <c r="G27" i="3"/>
  <c r="F27" i="3"/>
  <c r="E27" i="3"/>
  <c r="D27" i="3"/>
  <c r="J27" i="3"/>
  <c r="K24" i="3"/>
  <c r="D20" i="3"/>
  <c r="P20" i="3" s="1"/>
  <c r="E53" i="3"/>
  <c r="D53" i="3"/>
  <c r="C53" i="3"/>
  <c r="F53" i="3"/>
  <c r="F9" i="3"/>
  <c r="F8" i="3" s="1"/>
  <c r="J9" i="3"/>
  <c r="I9" i="3"/>
  <c r="H9" i="3"/>
  <c r="G9" i="3"/>
  <c r="E9" i="3"/>
  <c r="D9" i="3"/>
  <c r="K53" i="3"/>
  <c r="J53" i="3"/>
  <c r="K27" i="3"/>
  <c r="J8" i="3"/>
  <c r="B9" i="3"/>
  <c r="K9" i="3"/>
  <c r="O16" i="3"/>
  <c r="M16" i="3"/>
  <c r="G24" i="3"/>
  <c r="P24" i="3" s="1"/>
  <c r="K25" i="3"/>
  <c r="P25" i="3" s="1"/>
  <c r="L27" i="3"/>
  <c r="M27" i="3"/>
  <c r="N27" i="3"/>
  <c r="O27" i="3"/>
  <c r="O9" i="3"/>
  <c r="I53" i="3"/>
  <c r="H53" i="3"/>
  <c r="G53" i="3"/>
  <c r="B27" i="3"/>
  <c r="B16" i="3"/>
  <c r="B8" i="3"/>
  <c r="N8" i="3" l="1"/>
  <c r="P8" i="3" s="1"/>
  <c r="M8" i="3"/>
  <c r="P9" i="3"/>
  <c r="P27" i="3"/>
  <c r="P53" i="3"/>
  <c r="L8" i="3"/>
  <c r="G16" i="3"/>
  <c r="D16" i="3"/>
  <c r="K16" i="3"/>
  <c r="K8" i="3" s="1"/>
  <c r="E8" i="3"/>
  <c r="D8" i="3"/>
  <c r="G8" i="3"/>
  <c r="H8" i="3"/>
  <c r="I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P16" i="3" l="1"/>
  <c r="D86" i="4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<sst xmlns="http://schemas.openxmlformats.org/spreadsheetml/2006/main" count="244" uniqueCount="115">
  <si>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</si>
  <si>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</si>
  <si>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</si>
  <si>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</si>
  <si>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</si>
  <si>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</si>
  <si>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</si>
  <si>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</si>
  <si>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</si>
  <si>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</si>
  <si>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</si>
  <si>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</si>
  <si>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</si>
  <si>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</si>
  <si>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</si>
  <si>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</si>
  <si>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</si>
  <si>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</si>
  <si>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</si>
  <si>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</si>
  <si>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</si>
  <si>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</si>
  <si>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</si>
  <si>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</si>
  <si>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</si>
  <si>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</si>
  <si>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</si>
  <si>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</si>
  <si>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</si>
  <si>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</si>
  <si>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</si>
  <si>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</si>
  <si>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</si>
  <si>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</si>
  <si>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</si>
  <si>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</si>
  <si>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</si>
  <si>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</si>
  <si>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</si>
  <si>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</si>
  <si>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</si>
  <si>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</si>
  <si>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</si>
  <si>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</si>
  <si>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</si>
  <si>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</si>
  <si>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</si>
  <si>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</si>
  <si>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</si>
  <si>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</si>
  <si>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</si>
  <si>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</si>
  <si>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</si>
  <si>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</si>
  <si>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</si>
  <si>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</si>
  <si>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</si>
  <si>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</si>
  <si>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</si>
  <si>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</si>
  <si>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</si>
  <si>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</si>
  <si>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</si>
  <si>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</si>
  <si>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</si>
  <si>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</si>
  <si>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</si>
  <si>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</si>
  <si>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</si>
  <si>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</si>
  <si>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</si>
  <si>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</si>
  <si>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</si>
  <si>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</si>
  <si>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</si>
  <si>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</si>
  <si>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</si>
  <si>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</si>
  <si>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</si>
  <si>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</si>
  <si>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</si>
  <si>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</si>
  <si>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</si>
  <si>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</si>
  <si>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</si>
  <si>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</si>
  <si>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</si>
  <si>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</si>
  <si>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</si>
  <si>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</si>
  <si>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</si>
  <si>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</si>
  <si>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</si>
  <si>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</si>
  <si>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</si>
  <si>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</si>
  <si>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</si>
  <si>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</si>
  <si>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</si>
  <si>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</si>
  <si>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</si>
  <si>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</si>
  <si>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</si>
  <si>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</si>
  <si>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</si>
  <si>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</si>
  <si>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</si>
  <si>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</si>
  <si>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</si>
  <si>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</si>
  <si>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</si>
  <si>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</si>
  <si>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>2.6.1.3 Equipos de tecnología de la información y comunicación</t>
  </si>
  <si>
    <t xml:space="preserve">2,6,1,4  ELECTREDOMESTICOS 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</si>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</sst>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0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43" fontId="2" fillId="0" borderId="11" xfId="1" applyFont="1" applyBorder="1" applyAlignment="1">
      <alignment horizontal="left" vertical="center" wrapText="1"/>
    </xf>
    <xf numFmtId="43" fontId="4" fillId="0" borderId="11" xfId="1" applyFont="1" applyBorder="1" applyAlignment="1">
      <alignment horizontal="left" vertical="center" wrapText="1" indent="2"/>
    </xf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8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0" fontId="4" fillId="0" borderId="10" xfId="0" applyFont="1" applyBorder="1" applyAlignment="1">
      <alignment vertical="center" wrapText="1" indent="2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4" fillId="0" borderId="10" xfId="1" applyFont="1" applyBorder="1" applyAlignment="1">
      <alignment wrapText="1"/>
    </xf>
    <xf numFmtId="43" fontId="2" fillId="0" borderId="8" xfId="1" applyFont="1" applyBorder="1" applyAlignment="1">
      <alignment wrapText="1"/>
    </xf>
    <xf numFmtId="4" fontId="2" fillId="0" borderId="8" xfId="0" applyNumberFormat="1" applyFont="1" applyBorder="1"/>
    <xf numFmtId="43" fontId="4" fillId="0" borderId="14" xfId="1" applyFont="1" applyBorder="1" applyAlignment="1">
      <alignment horizontal="center" wrapText="1"/>
    </xf>
    <xf numFmtId="43" fontId="4" fillId="0" borderId="8" xfId="1" applyFont="1" applyFill="1" applyBorder="1" applyAlignment="1">
      <alignment horizontal="center" wrapText="1"/>
    </xf>
    <xf numFmtId="43" fontId="4" fillId="0" borderId="15" xfId="1" applyFont="1" applyFill="1" applyBorder="1" applyAlignment="1">
      <alignment horizontal="center" wrapText="1"/>
    </xf>
    <xf numFmtId="43" fontId="4" fillId="5" borderId="8" xfId="1" applyFont="1" applyFill="1" applyBorder="1" applyAlignment="1">
      <alignment horizontal="center" wrapText="1"/>
    </xf>
    <xf numFmtId="0" fontId="4" fillId="0" borderId="8" xfId="0" applyFont="1" applyBorder="1"/>
    <xf numFmtId="43" fontId="4" fillId="0" borderId="8" xfId="1" applyFont="1" applyBorder="1"/>
    <xf numFmtId="43" fontId="4" fillId="0" borderId="11" xfId="1" applyFont="1" applyBorder="1"/>
    <xf numFmtId="0" fontId="2" fillId="2" borderId="10" xfId="0" applyFont="1" applyFill="1" applyBorder="1" applyAlignment="1">
      <alignment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2" fillId="2" borderId="11" xfId="1" applyFont="1" applyFill="1" applyBorder="1" applyAlignment="1">
      <alignment horizontal="left" vertical="center"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7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3" fontId="2" fillId="0" borderId="16" xfId="1" applyFont="1" applyBorder="1" applyAlignment="1">
      <alignment horizontal="center" wrapText="1"/>
    </xf>
    <xf numFmtId="43" fontId="2" fillId="0" borderId="13" xfId="1" applyFont="1" applyBorder="1" applyAlignment="1">
      <alignment horizontal="center" wrapText="1"/>
    </xf>
    <xf numFmtId="43" fontId="2" fillId="0" borderId="15" xfId="1" applyFont="1" applyBorder="1" applyAlignment="1">
      <alignment horizontal="center" wrapText="1"/>
    </xf>
    <xf numFmtId="0" fontId="6" fillId="0" borderId="2" xfId="0" applyFont="1" applyBorder="1" applyAlignment="1">
      <alignment vertical="top" wrapText="1" indent="3"/>
    </xf>
    <xf numFmtId="0" fontId="6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center" wrapText="1"/>
    </xf>
    <xf numFmtId="43" fontId="4" fillId="0" borderId="17" xfId="1" applyFont="1" applyBorder="1" applyAlignment="1">
      <alignment wrapText="1"/>
    </xf>
    <xf numFmtId="4" fontId="4" fillId="0" borderId="13" xfId="0" applyNumberFormat="1" applyFont="1" applyBorder="1"/>
    <xf numFmtId="4" fontId="4" fillId="0" borderId="18" xfId="0" applyNumberFormat="1" applyFont="1" applyBorder="1"/>
    <xf numFmtId="43" fontId="2" fillId="0" borderId="19" xfId="1" applyFont="1" applyBorder="1" applyAlignment="1">
      <alignment horizontal="center" wrapText="1"/>
    </xf>
    <xf numFmtId="0" fontId="4" fillId="0" borderId="20" xfId="0" applyFont="1" applyBorder="1"/>
    <xf numFmtId="4" fontId="4" fillId="0" borderId="20" xfId="0" applyNumberFormat="1" applyFont="1" applyBorder="1"/>
    <xf numFmtId="43" fontId="4" fillId="0" borderId="18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3" fontId="4" fillId="0" borderId="21" xfId="1" applyFont="1" applyBorder="1" applyAlignment="1">
      <alignment wrapText="1"/>
    </xf>
    <xf numFmtId="4" fontId="4" fillId="0" borderId="15" xfId="0" applyNumberFormat="1" applyFont="1" applyBorder="1"/>
    <xf numFmtId="4" fontId="4" fillId="0" borderId="22" xfId="0" applyNumberFormat="1" applyFont="1" applyBorder="1"/>
    <xf numFmtId="43" fontId="2" fillId="0" borderId="12" xfId="1" applyFont="1" applyBorder="1" applyAlignment="1">
      <alignment horizontal="center" wrapText="1"/>
    </xf>
    <xf numFmtId="0" fontId="4" fillId="0" borderId="7" xfId="0" applyFont="1" applyBorder="1"/>
    <xf numFmtId="43" fontId="2" fillId="0" borderId="7" xfId="1" applyFont="1" applyBorder="1" applyAlignment="1">
      <alignment horizontal="center" wrapText="1"/>
    </xf>
    <xf numFmtId="43" fontId="2" fillId="0" borderId="22" xfId="1" applyFont="1" applyBorder="1" applyAlignment="1">
      <alignment horizontal="center" wrapText="1"/>
    </xf>
    <xf numFmtId="43" fontId="4" fillId="0" borderId="15" xfId="1" applyFont="1" applyBorder="1" applyAlignment="1">
      <alignment horizontal="center" wrapText="1"/>
    </xf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10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43" fontId="2" fillId="0" borderId="2" xfId="1" applyFont="1" applyBorder="1" applyAlignment="1">
      <alignment wrapText="1"/>
    </xf>
    <xf numFmtId="43" fontId="4" fillId="0" borderId="2" xfId="1" applyFont="1" applyBorder="1" applyAlignment="1">
      <alignment horizontal="left" vertical="center" wrapText="1" indent="2"/>
    </xf>
    <xf numFmtId="43" fontId="2" fillId="0" borderId="2" xfId="1" applyFont="1" applyBorder="1" applyAlignment="1">
      <alignment horizontal="left" vertical="center" wrapText="1"/>
    </xf>
    <xf numFmtId="43" fontId="2" fillId="0" borderId="11" xfId="1" applyFont="1" applyBorder="1" applyAlignment="1">
      <alignment wrapText="1"/>
    </xf>
    <xf numFmtId="43" fontId="2" fillId="0" borderId="13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8" x14ac:dyDescent="0.2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8" x14ac:dyDescent="0.25">
      <c r="A3" s="148" t="s">
        <v>2</v>
      </c>
      <c r="B3" s="148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8" x14ac:dyDescent="0.25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8" x14ac:dyDescent="0.25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46" zoomScale="90" zoomScaleNormal="90" zoomScaleSheetLayoutView="90" workbookViewId="0">
      <selection activeCell="A39" sqref="A39"/>
    </sheetView>
  </sheetViews>
  <sheetFormatPr baseColWidth="10" defaultColWidth="9.140625" defaultRowHeight="15.75" x14ac:dyDescent="0.25"/>
  <cols>
    <col min="1" max="1" width="81.28515625" style="4" customWidth="1"/>
    <col min="2" max="2" width="18.5703125" style="67" customWidth="1"/>
    <col min="3" max="3" width="10.42578125" style="67" customWidth="1"/>
    <col min="4" max="4" width="14.710937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2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8" x14ac:dyDescent="0.2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8" x14ac:dyDescent="0.25">
      <c r="A3" s="148">
        <v>45597</v>
      </c>
      <c r="B3" s="148"/>
      <c r="C3" s="148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8" x14ac:dyDescent="0.25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8" x14ac:dyDescent="0.25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8" x14ac:dyDescent="0.25">
      <c r="A6" s="80"/>
      <c r="B6" s="81"/>
      <c r="C6" s="81"/>
      <c r="D6" s="82" t="s">
        <v>5</v>
      </c>
      <c r="E6" s="82"/>
      <c r="F6" s="82"/>
      <c r="G6" s="82"/>
      <c r="H6" s="82"/>
      <c r="I6" s="82"/>
      <c r="J6" s="80"/>
      <c r="K6" s="82"/>
      <c r="L6" s="82"/>
      <c r="M6" s="82"/>
      <c r="N6" s="82"/>
      <c r="O6" s="82"/>
      <c r="P6" s="80"/>
    </row>
    <row r="7" spans="1:18" ht="27" customHeight="1" x14ac:dyDescent="0.25">
      <c r="A7" s="83" t="s">
        <v>6</v>
      </c>
      <c r="B7" s="84" t="s">
        <v>7</v>
      </c>
      <c r="C7" s="84" t="s">
        <v>108</v>
      </c>
      <c r="D7" s="84" t="s">
        <v>8</v>
      </c>
      <c r="E7" s="84" t="s">
        <v>9</v>
      </c>
      <c r="F7" s="84" t="s">
        <v>10</v>
      </c>
      <c r="G7" s="84" t="s">
        <v>11</v>
      </c>
      <c r="H7" s="84" t="s">
        <v>12</v>
      </c>
      <c r="I7" s="84" t="s">
        <v>13</v>
      </c>
      <c r="J7" s="85" t="s">
        <v>14</v>
      </c>
      <c r="K7" s="88" t="s">
        <v>15</v>
      </c>
      <c r="L7" s="84" t="s">
        <v>16</v>
      </c>
      <c r="M7" s="84" t="s">
        <v>17</v>
      </c>
      <c r="N7" s="84" t="s">
        <v>18</v>
      </c>
      <c r="O7" s="84" t="s">
        <v>19</v>
      </c>
      <c r="P7" s="84" t="s">
        <v>20</v>
      </c>
    </row>
    <row r="8" spans="1:18" ht="24.75" customHeight="1" x14ac:dyDescent="0.25">
      <c r="A8" s="72" t="s">
        <v>21</v>
      </c>
      <c r="B8" s="146">
        <f>+B9+B16+B27+B53</f>
        <v>377852784</v>
      </c>
      <c r="C8" s="73"/>
      <c r="D8" s="23">
        <f t="shared" ref="D8:N8" si="0">+D9+D16+D27+D53</f>
        <v>9125740.4900000002</v>
      </c>
      <c r="E8" s="23">
        <f t="shared" si="0"/>
        <v>9403985.1099999994</v>
      </c>
      <c r="F8" s="23">
        <f t="shared" si="0"/>
        <v>15322938.649999999</v>
      </c>
      <c r="G8" s="23">
        <f t="shared" si="0"/>
        <v>14376642.329999998</v>
      </c>
      <c r="H8" s="23">
        <f t="shared" si="0"/>
        <v>65095736.759999983</v>
      </c>
      <c r="I8" s="23">
        <f t="shared" si="0"/>
        <v>16371628.309999999</v>
      </c>
      <c r="J8" s="23">
        <f t="shared" si="0"/>
        <v>61666446.229999989</v>
      </c>
      <c r="K8" s="23">
        <f t="shared" si="0"/>
        <v>27765056.389999993</v>
      </c>
      <c r="L8" s="23">
        <f t="shared" si="0"/>
        <v>14986509.580000002</v>
      </c>
      <c r="M8" s="23">
        <f t="shared" si="0"/>
        <v>51134125.939999998</v>
      </c>
      <c r="N8" s="23">
        <f t="shared" si="0"/>
        <v>39603359.670000002</v>
      </c>
      <c r="O8" s="23"/>
      <c r="P8" s="23">
        <f>SUM(D8:O8)</f>
        <v>324852169.45999998</v>
      </c>
      <c r="Q8" s="86"/>
      <c r="R8" s="109"/>
    </row>
    <row r="9" spans="1:18" ht="24.75" customHeight="1" x14ac:dyDescent="0.25">
      <c r="A9" s="90" t="s">
        <v>22</v>
      </c>
      <c r="B9" s="142">
        <f t="shared" ref="B9:J9" si="1">SUM(B10:B15)</f>
        <v>129783790</v>
      </c>
      <c r="C9" s="145"/>
      <c r="D9" s="93">
        <f t="shared" si="1"/>
        <v>8049736.9199999999</v>
      </c>
      <c r="E9" s="93">
        <f t="shared" si="1"/>
        <v>8258434.5</v>
      </c>
      <c r="F9" s="93">
        <f>SUM(F10:F15)</f>
        <v>8206813.4500000002</v>
      </c>
      <c r="G9" s="93">
        <f t="shared" si="1"/>
        <v>8073494.29</v>
      </c>
      <c r="H9" s="93">
        <f t="shared" si="1"/>
        <v>14351829.609999999</v>
      </c>
      <c r="I9" s="93">
        <f t="shared" si="1"/>
        <v>8326174.1600000001</v>
      </c>
      <c r="J9" s="93">
        <f t="shared" si="1"/>
        <v>8937764.2699999996</v>
      </c>
      <c r="K9" s="93">
        <f>SUM(K10:K15)</f>
        <v>9076721.9399999995</v>
      </c>
      <c r="L9" s="23">
        <f>+L10+L11+L15+L12</f>
        <v>8678715.7699999996</v>
      </c>
      <c r="M9" s="23">
        <f>SUM(M10:M15)</f>
        <v>15963500.529999999</v>
      </c>
      <c r="N9" s="23">
        <f>SUM(N10:N15)</f>
        <v>16897691.800000001</v>
      </c>
      <c r="O9" s="23">
        <f>+O10+O11+O15+O12</f>
        <v>0</v>
      </c>
      <c r="P9" s="23">
        <f>SUM(D9:O9)</f>
        <v>114820877.23999998</v>
      </c>
      <c r="Q9" s="13"/>
      <c r="R9" s="110"/>
    </row>
    <row r="10" spans="1:18" ht="24.75" customHeight="1" x14ac:dyDescent="0.25">
      <c r="A10" s="89" t="s">
        <v>23</v>
      </c>
      <c r="B10" s="112">
        <v>88843142.200000003</v>
      </c>
      <c r="C10" s="77"/>
      <c r="D10" s="74">
        <v>6546000</v>
      </c>
      <c r="E10" s="74">
        <v>6760596.2199999997</v>
      </c>
      <c r="F10" s="22">
        <v>6668681.1200000001</v>
      </c>
      <c r="G10" s="22">
        <v>4300750</v>
      </c>
      <c r="H10" s="22">
        <v>6732124.8300000001</v>
      </c>
      <c r="I10" s="22">
        <v>6861784.2599999998</v>
      </c>
      <c r="J10" s="22">
        <v>7373577</v>
      </c>
      <c r="K10" s="22">
        <v>7373577</v>
      </c>
      <c r="L10" s="22">
        <v>7111077</v>
      </c>
      <c r="M10" s="74">
        <v>7441077</v>
      </c>
      <c r="N10" s="74">
        <v>14804511.33</v>
      </c>
      <c r="O10" s="74"/>
      <c r="P10" s="23">
        <f t="shared" ref="P10:P73" si="2">SUM(D10:O10)</f>
        <v>81973755.760000005</v>
      </c>
      <c r="R10" s="87"/>
    </row>
    <row r="11" spans="1:18" ht="24.75" customHeight="1" x14ac:dyDescent="0.25">
      <c r="A11" s="89" t="s">
        <v>24</v>
      </c>
      <c r="B11" s="112">
        <v>27990000</v>
      </c>
      <c r="C11" s="77"/>
      <c r="D11" s="74">
        <v>511000</v>
      </c>
      <c r="E11" s="74">
        <v>511000</v>
      </c>
      <c r="F11" s="22">
        <v>536721.05000000005</v>
      </c>
      <c r="G11" s="75">
        <v>2200000</v>
      </c>
      <c r="H11" s="22"/>
      <c r="I11" s="22">
        <v>446000</v>
      </c>
      <c r="J11" s="22">
        <v>446000</v>
      </c>
      <c r="K11" s="22">
        <v>558707.67000000004</v>
      </c>
      <c r="L11" s="74"/>
      <c r="M11" s="74"/>
      <c r="N11" s="74"/>
      <c r="O11" s="74"/>
      <c r="P11" s="23">
        <f t="shared" si="2"/>
        <v>5209428.72</v>
      </c>
      <c r="R11" s="69"/>
    </row>
    <row r="12" spans="1:18" ht="24.75" customHeight="1" x14ac:dyDescent="0.25">
      <c r="A12" s="89" t="s">
        <v>109</v>
      </c>
      <c r="B12" s="112"/>
      <c r="C12" s="77"/>
      <c r="D12" s="74"/>
      <c r="E12" s="74"/>
      <c r="F12" s="22"/>
      <c r="G12" s="75">
        <v>585627.06999999995</v>
      </c>
      <c r="H12" s="22">
        <v>6633250</v>
      </c>
      <c r="I12" s="22"/>
      <c r="J12" s="22"/>
      <c r="K12" s="22"/>
      <c r="L12" s="74">
        <v>446000</v>
      </c>
      <c r="M12" s="74"/>
      <c r="N12" s="74">
        <v>973919.4</v>
      </c>
      <c r="O12" s="74"/>
      <c r="P12" s="23">
        <f t="shared" si="2"/>
        <v>8638796.4700000007</v>
      </c>
    </row>
    <row r="13" spans="1:18" ht="24.75" customHeight="1" x14ac:dyDescent="0.25">
      <c r="A13" s="89" t="s">
        <v>25</v>
      </c>
      <c r="B13" s="112">
        <v>50000</v>
      </c>
      <c r="C13" s="77"/>
      <c r="D13" s="22"/>
      <c r="E13" s="22"/>
      <c r="F13" s="22"/>
      <c r="G13" s="23"/>
      <c r="H13" s="22"/>
      <c r="I13" s="23"/>
      <c r="J13" s="23"/>
      <c r="K13" s="22">
        <v>26250</v>
      </c>
      <c r="L13" s="23"/>
      <c r="M13" s="23"/>
      <c r="N13" s="23"/>
      <c r="O13" s="23"/>
      <c r="P13" s="23">
        <f t="shared" si="2"/>
        <v>26250</v>
      </c>
    </row>
    <row r="14" spans="1:18" ht="24.75" customHeight="1" x14ac:dyDescent="0.25">
      <c r="A14" s="89" t="s">
        <v>26</v>
      </c>
      <c r="B14" s="143"/>
      <c r="C14" s="79"/>
      <c r="D14" s="22"/>
      <c r="E14" s="22"/>
      <c r="F14" s="22"/>
      <c r="G14" s="23"/>
      <c r="H14" s="22"/>
      <c r="I14" s="23"/>
      <c r="J14" s="23"/>
      <c r="K14" s="22"/>
      <c r="L14" s="23"/>
      <c r="M14" s="22">
        <v>7393881.7599999998</v>
      </c>
      <c r="N14" s="23"/>
      <c r="O14" s="23"/>
      <c r="P14" s="23">
        <f t="shared" si="2"/>
        <v>7393881.7599999998</v>
      </c>
    </row>
    <row r="15" spans="1:18" ht="24.75" customHeight="1" x14ac:dyDescent="0.25">
      <c r="A15" s="89" t="s">
        <v>27</v>
      </c>
      <c r="B15" s="112">
        <v>12900647.800000001</v>
      </c>
      <c r="C15" s="77"/>
      <c r="D15" s="74">
        <v>992736.92</v>
      </c>
      <c r="E15" s="74">
        <v>986838.28</v>
      </c>
      <c r="F15" s="22">
        <v>1001411.28</v>
      </c>
      <c r="G15" s="75">
        <v>987117.22</v>
      </c>
      <c r="H15" s="22">
        <v>986454.78</v>
      </c>
      <c r="I15" s="22">
        <v>1018389.9</v>
      </c>
      <c r="J15" s="22">
        <v>1118187.27</v>
      </c>
      <c r="K15" s="22">
        <v>1118187.27</v>
      </c>
      <c r="L15" s="74">
        <v>1121638.77</v>
      </c>
      <c r="M15" s="74">
        <v>1128541.77</v>
      </c>
      <c r="N15" s="74">
        <v>1119261.07</v>
      </c>
      <c r="O15" s="74"/>
      <c r="P15" s="23">
        <f t="shared" si="2"/>
        <v>11578764.529999999</v>
      </c>
    </row>
    <row r="16" spans="1:18" ht="24.75" customHeight="1" x14ac:dyDescent="0.25">
      <c r="A16" s="90" t="s">
        <v>28</v>
      </c>
      <c r="B16" s="144">
        <f>+B17+B18+B19+B21+B22+B23+B24+B25+B26</f>
        <v>217755838.53</v>
      </c>
      <c r="C16" s="78"/>
      <c r="D16" s="94">
        <f t="shared" ref="D16:K16" si="3">SUM(D17:D26)</f>
        <v>1076003.57</v>
      </c>
      <c r="E16" s="94">
        <f t="shared" si="3"/>
        <v>1067917.24</v>
      </c>
      <c r="F16" s="94">
        <f t="shared" si="3"/>
        <v>2638041.15</v>
      </c>
      <c r="G16" s="94">
        <f t="shared" si="3"/>
        <v>6010755.5500000007</v>
      </c>
      <c r="H16" s="94">
        <f t="shared" si="3"/>
        <v>38557406.069999985</v>
      </c>
      <c r="I16" s="94">
        <f t="shared" si="3"/>
        <v>7356320.4299999997</v>
      </c>
      <c r="J16" s="94">
        <f t="shared" si="3"/>
        <v>52386503.269999996</v>
      </c>
      <c r="K16" s="94">
        <f t="shared" si="3"/>
        <v>17254753.519999996</v>
      </c>
      <c r="L16" s="23">
        <f>+L17+L18+L19+L21+L22+L23+L24+L25+L26</f>
        <v>5843663.0100000007</v>
      </c>
      <c r="M16" s="23">
        <f t="shared" ref="M16:O16" si="4">+M17+M18+M19+M21+M22+M23+M24+M25+M26</f>
        <v>32250505.729999997</v>
      </c>
      <c r="N16" s="23">
        <f t="shared" si="4"/>
        <v>22190036.330000002</v>
      </c>
      <c r="O16" s="23">
        <f t="shared" si="4"/>
        <v>0</v>
      </c>
      <c r="P16" s="25">
        <f>SUM(D16:O16)</f>
        <v>186631905.86999997</v>
      </c>
      <c r="Q16" s="135"/>
      <c r="R16" s="135"/>
    </row>
    <row r="17" spans="1:371" ht="24.75" customHeight="1" x14ac:dyDescent="0.25">
      <c r="A17" s="89" t="s">
        <v>29</v>
      </c>
      <c r="B17" s="112">
        <v>5735500</v>
      </c>
      <c r="C17" s="77"/>
      <c r="D17" s="74">
        <v>220684.41</v>
      </c>
      <c r="E17" s="74">
        <v>408332.82</v>
      </c>
      <c r="F17" s="22">
        <v>47791.15</v>
      </c>
      <c r="G17" s="22">
        <v>622813.34</v>
      </c>
      <c r="H17" s="22">
        <v>45773.19</v>
      </c>
      <c r="I17" s="22">
        <v>251942.65</v>
      </c>
      <c r="J17" s="95">
        <v>1234163.5</v>
      </c>
      <c r="K17" s="22">
        <v>380986.77</v>
      </c>
      <c r="L17" s="74">
        <v>225194.54</v>
      </c>
      <c r="M17" s="74">
        <v>946660.7</v>
      </c>
      <c r="N17" s="74">
        <v>390942.66</v>
      </c>
      <c r="O17" s="74"/>
      <c r="P17" s="23">
        <f t="shared" si="2"/>
        <v>4775285.7299999995</v>
      </c>
      <c r="R17" s="13"/>
    </row>
    <row r="18" spans="1:371" s="68" customFormat="1" ht="24.75" customHeight="1" x14ac:dyDescent="0.25">
      <c r="A18" s="89" t="s">
        <v>30</v>
      </c>
      <c r="B18" s="128">
        <v>187394400</v>
      </c>
      <c r="C18" s="74"/>
      <c r="D18" s="96"/>
      <c r="E18" s="74">
        <v>30895.94</v>
      </c>
      <c r="F18" s="96">
        <v>50014.3</v>
      </c>
      <c r="G18" s="96">
        <v>3941200</v>
      </c>
      <c r="H18" s="96">
        <v>37053073.799999997</v>
      </c>
      <c r="I18" s="96">
        <v>5257775.5599999996</v>
      </c>
      <c r="J18" s="97">
        <v>49112095.600000001</v>
      </c>
      <c r="K18" s="22">
        <v>15458000</v>
      </c>
      <c r="L18" s="74">
        <v>5232120</v>
      </c>
      <c r="M18" s="74">
        <v>26949420.780000001</v>
      </c>
      <c r="N18" s="98">
        <v>17442465</v>
      </c>
      <c r="O18" s="74"/>
      <c r="P18" s="23">
        <f t="shared" si="2"/>
        <v>160527060.98000002</v>
      </c>
      <c r="Q18" s="70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 x14ac:dyDescent="0.25">
      <c r="A19" s="89" t="s">
        <v>31</v>
      </c>
      <c r="B19" s="74">
        <v>2400000</v>
      </c>
      <c r="C19" s="74"/>
      <c r="D19" s="74"/>
      <c r="E19" s="23"/>
      <c r="F19" s="75">
        <v>490182.5</v>
      </c>
      <c r="G19" s="22">
        <v>286525</v>
      </c>
      <c r="I19" s="22">
        <v>76450</v>
      </c>
      <c r="J19" s="22">
        <v>181287.5</v>
      </c>
      <c r="K19" s="22">
        <v>199732.5</v>
      </c>
      <c r="L19" s="74">
        <v>141460</v>
      </c>
      <c r="M19" s="74">
        <v>175727.5</v>
      </c>
      <c r="N19" s="98">
        <v>173425</v>
      </c>
      <c r="O19" s="74"/>
      <c r="P19" s="23">
        <f t="shared" si="2"/>
        <v>1724790</v>
      </c>
      <c r="Q19" s="67"/>
    </row>
    <row r="20" spans="1:371" ht="24.75" customHeight="1" x14ac:dyDescent="0.25">
      <c r="A20" s="89" t="s">
        <v>110</v>
      </c>
      <c r="B20" s="74"/>
      <c r="C20" s="74"/>
      <c r="D20" s="22">
        <f>146968.54+523+27834.84</f>
        <v>175326.38</v>
      </c>
      <c r="E20" s="23"/>
      <c r="F20" s="75"/>
      <c r="G20" s="22">
        <v>349474.94</v>
      </c>
      <c r="H20" s="22">
        <v>346290.62</v>
      </c>
      <c r="I20" s="22"/>
      <c r="J20" s="22"/>
      <c r="K20" s="22"/>
      <c r="L20" s="74"/>
      <c r="M20" s="74"/>
      <c r="N20" s="98"/>
      <c r="O20" s="74"/>
      <c r="P20" s="23">
        <f t="shared" si="2"/>
        <v>871091.94000000006</v>
      </c>
      <c r="Q20" s="67"/>
    </row>
    <row r="21" spans="1:371" ht="24.75" customHeight="1" x14ac:dyDescent="0.25">
      <c r="A21" s="89" t="s">
        <v>32</v>
      </c>
      <c r="B21" s="74">
        <v>450000</v>
      </c>
      <c r="C21" s="74"/>
      <c r="D21" s="23"/>
      <c r="E21" s="23"/>
      <c r="F21" s="22">
        <v>100000</v>
      </c>
      <c r="G21" s="75"/>
      <c r="H21" s="22"/>
      <c r="I21" s="22">
        <v>460</v>
      </c>
      <c r="J21" s="22">
        <v>0</v>
      </c>
      <c r="K21" s="22">
        <v>82500</v>
      </c>
      <c r="L21" s="23">
        <v>1004</v>
      </c>
      <c r="M21" s="74"/>
      <c r="N21" s="98"/>
      <c r="O21" s="74"/>
      <c r="P21" s="23">
        <f t="shared" si="2"/>
        <v>183964</v>
      </c>
      <c r="Q21" s="13"/>
    </row>
    <row r="22" spans="1:371" ht="24.75" customHeight="1" x14ac:dyDescent="0.25">
      <c r="A22" s="89" t="s">
        <v>33</v>
      </c>
      <c r="B22" s="74">
        <v>5385241</v>
      </c>
      <c r="C22" s="74"/>
      <c r="D22" s="74">
        <v>364674.15</v>
      </c>
      <c r="E22" s="74">
        <v>59000</v>
      </c>
      <c r="F22" s="22">
        <v>733430.53</v>
      </c>
      <c r="G22" s="75"/>
      <c r="H22" s="22"/>
      <c r="I22" s="22">
        <v>284993.98</v>
      </c>
      <c r="J22" s="22">
        <v>413729.83</v>
      </c>
      <c r="K22" s="22">
        <v>351009.03</v>
      </c>
      <c r="L22" s="22"/>
      <c r="M22" s="74">
        <v>1069212.3799999999</v>
      </c>
      <c r="N22" s="74">
        <v>354063.27</v>
      </c>
      <c r="O22" s="74"/>
      <c r="P22" s="23">
        <f t="shared" si="2"/>
        <v>3630113.1700000004</v>
      </c>
      <c r="Q22" s="87"/>
    </row>
    <row r="23" spans="1:371" ht="24.75" customHeight="1" x14ac:dyDescent="0.25">
      <c r="A23" s="89" t="s">
        <v>34</v>
      </c>
      <c r="B23" s="74">
        <v>5263621.7</v>
      </c>
      <c r="C23" s="74"/>
      <c r="D23" s="4">
        <v>315318.63</v>
      </c>
      <c r="E23" s="74">
        <v>308481.78000000003</v>
      </c>
      <c r="F23" s="22">
        <v>300277.56</v>
      </c>
      <c r="G23" s="75">
        <v>318627.15000000002</v>
      </c>
      <c r="H23" s="22">
        <v>188727</v>
      </c>
      <c r="I23" s="22">
        <v>1340231.8</v>
      </c>
      <c r="J23" s="22">
        <v>704172.94</v>
      </c>
      <c r="K23" s="22">
        <v>139471.74</v>
      </c>
      <c r="L23" s="74">
        <v>220818.95</v>
      </c>
      <c r="M23" s="74">
        <v>597893.31000000006</v>
      </c>
      <c r="N23" s="74">
        <v>372058.36</v>
      </c>
      <c r="O23" s="74"/>
      <c r="P23" s="23">
        <f t="shared" si="2"/>
        <v>4806079.22</v>
      </c>
      <c r="Q23" s="69"/>
    </row>
    <row r="24" spans="1:371" ht="24.75" customHeight="1" x14ac:dyDescent="0.25">
      <c r="A24" s="89" t="s">
        <v>111</v>
      </c>
      <c r="B24" s="74">
        <v>3465000</v>
      </c>
      <c r="C24" s="74"/>
      <c r="D24" s="74"/>
      <c r="E24" s="74">
        <v>94472.7</v>
      </c>
      <c r="F24" s="22">
        <v>67405.55</v>
      </c>
      <c r="G24" s="75">
        <f>7213.48+52580.08</f>
        <v>59793.56</v>
      </c>
      <c r="H24" s="22">
        <v>231282.66</v>
      </c>
      <c r="I24" s="22">
        <v>38479.199999999997</v>
      </c>
      <c r="J24" s="22">
        <v>43628.57</v>
      </c>
      <c r="K24" s="22">
        <f>15945.48+161447.58</f>
        <v>177393.06</v>
      </c>
      <c r="L24" s="74">
        <v>21863.58</v>
      </c>
      <c r="M24" s="74">
        <v>1267343.3</v>
      </c>
      <c r="N24" s="74">
        <v>247815.28</v>
      </c>
      <c r="O24" s="74"/>
      <c r="P24" s="23">
        <f t="shared" si="2"/>
        <v>2249477.46</v>
      </c>
      <c r="Q24" s="69"/>
    </row>
    <row r="25" spans="1:371" ht="24.75" customHeight="1" x14ac:dyDescent="0.25">
      <c r="A25" s="89" t="s">
        <v>36</v>
      </c>
      <c r="B25" s="74">
        <v>1468196.83</v>
      </c>
      <c r="C25" s="77"/>
      <c r="D25" s="54"/>
      <c r="E25" s="22"/>
      <c r="F25" s="22">
        <v>24585.66</v>
      </c>
      <c r="G25" s="75">
        <v>71737.16</v>
      </c>
      <c r="H25" s="22">
        <v>59000</v>
      </c>
      <c r="I25" s="22">
        <v>105987.24</v>
      </c>
      <c r="J25" s="22">
        <v>12435.33</v>
      </c>
      <c r="K25" s="22">
        <f>803.2+112462.02</f>
        <v>113265.22</v>
      </c>
      <c r="L25" s="74">
        <v>1201.94</v>
      </c>
      <c r="M25" s="74">
        <v>500181.06</v>
      </c>
      <c r="N25" s="74">
        <v>38358.959999999999</v>
      </c>
      <c r="O25" s="74"/>
      <c r="P25" s="23">
        <f t="shared" si="2"/>
        <v>926752.57</v>
      </c>
    </row>
    <row r="26" spans="1:371" ht="24.75" customHeight="1" x14ac:dyDescent="0.25">
      <c r="A26" s="89" t="s">
        <v>37</v>
      </c>
      <c r="B26" s="74">
        <v>6193879</v>
      </c>
      <c r="C26" s="77"/>
      <c r="D26" s="74"/>
      <c r="E26" s="74">
        <v>166734</v>
      </c>
      <c r="F26" s="22">
        <v>824353.9</v>
      </c>
      <c r="G26" s="75">
        <v>360584.4</v>
      </c>
      <c r="H26" s="22">
        <v>633258.80000000005</v>
      </c>
      <c r="I26" s="22"/>
      <c r="J26" s="22">
        <v>684990</v>
      </c>
      <c r="K26" s="22">
        <v>352395.2</v>
      </c>
      <c r="L26" s="74"/>
      <c r="M26" s="74">
        <v>744066.7</v>
      </c>
      <c r="N26" s="74">
        <v>3170907.8</v>
      </c>
      <c r="O26" s="74"/>
      <c r="P26" s="23">
        <f t="shared" si="2"/>
        <v>6937290.7999999998</v>
      </c>
    </row>
    <row r="27" spans="1:371" ht="24.75" customHeight="1" x14ac:dyDescent="0.25">
      <c r="A27" s="90" t="s">
        <v>38</v>
      </c>
      <c r="B27" s="73">
        <f>+B28+B29+B30+B31+B32+B33+B34+B36</f>
        <v>15494326.859999999</v>
      </c>
      <c r="C27" s="78"/>
      <c r="D27" s="23">
        <f t="shared" ref="D27:I27" si="5">SUM(D28:D52)</f>
        <v>0</v>
      </c>
      <c r="E27" s="23">
        <f t="shared" si="5"/>
        <v>77633.37</v>
      </c>
      <c r="F27" s="23">
        <f t="shared" si="5"/>
        <v>4394996.03</v>
      </c>
      <c r="G27" s="23">
        <f t="shared" si="5"/>
        <v>272241.03999999998</v>
      </c>
      <c r="H27" s="23">
        <f t="shared" si="5"/>
        <v>338983.05</v>
      </c>
      <c r="I27" s="23">
        <f t="shared" si="5"/>
        <v>676301.79</v>
      </c>
      <c r="J27" s="23">
        <f>SUM(J28:J52)</f>
        <v>342178.69</v>
      </c>
      <c r="K27" s="23">
        <f t="shared" ref="K27" si="6">SUM(K28:K52)</f>
        <v>711549.13</v>
      </c>
      <c r="L27" s="23">
        <f t="shared" ref="L27:O27" si="7">SUM(L28:L36)</f>
        <v>242886</v>
      </c>
      <c r="M27" s="23">
        <f t="shared" si="7"/>
        <v>1212054.29</v>
      </c>
      <c r="N27" s="23">
        <f t="shared" si="7"/>
        <v>445351.54</v>
      </c>
      <c r="O27" s="23">
        <f t="shared" si="7"/>
        <v>0</v>
      </c>
      <c r="P27" s="23">
        <f>SUM(D27:O27)</f>
        <v>8714174.9299999997</v>
      </c>
      <c r="R27" s="13"/>
    </row>
    <row r="28" spans="1:371" ht="24.75" customHeight="1" x14ac:dyDescent="0.25">
      <c r="A28" s="89" t="s">
        <v>39</v>
      </c>
      <c r="B28" s="74">
        <v>515808</v>
      </c>
      <c r="C28" s="77"/>
      <c r="D28" s="48"/>
      <c r="E28" s="74">
        <v>4260</v>
      </c>
      <c r="F28" s="75">
        <v>60813.24</v>
      </c>
      <c r="G28" s="75">
        <v>2640</v>
      </c>
      <c r="H28" s="22">
        <v>333319.05</v>
      </c>
      <c r="I28" s="22">
        <v>55205.2</v>
      </c>
      <c r="J28" s="22">
        <v>35580</v>
      </c>
      <c r="K28" s="22">
        <v>142085.54999999999</v>
      </c>
      <c r="L28" s="74">
        <v>20173</v>
      </c>
      <c r="M28" s="74">
        <v>9600.6</v>
      </c>
      <c r="N28" s="22">
        <v>49574.49</v>
      </c>
      <c r="O28" s="74"/>
      <c r="P28" s="23">
        <f t="shared" si="2"/>
        <v>713251.13</v>
      </c>
    </row>
    <row r="29" spans="1:371" ht="24.75" customHeight="1" x14ac:dyDescent="0.25">
      <c r="A29" s="89" t="s">
        <v>40</v>
      </c>
      <c r="B29" s="74">
        <v>441525</v>
      </c>
      <c r="C29" s="77"/>
      <c r="D29" s="48"/>
      <c r="E29" s="23"/>
      <c r="F29" s="23"/>
      <c r="G29" s="29"/>
      <c r="H29" s="22"/>
      <c r="I29" s="22">
        <v>1305</v>
      </c>
      <c r="J29" s="22">
        <v>9440</v>
      </c>
      <c r="K29" s="22">
        <v>9396.01</v>
      </c>
      <c r="L29" s="74"/>
      <c r="M29" s="22">
        <v>370166</v>
      </c>
      <c r="N29" s="22">
        <v>35872</v>
      </c>
      <c r="O29" s="23"/>
      <c r="P29" s="23">
        <f t="shared" si="2"/>
        <v>426179.01</v>
      </c>
    </row>
    <row r="30" spans="1:371" ht="24.75" customHeight="1" x14ac:dyDescent="0.25">
      <c r="A30" s="89" t="s">
        <v>41</v>
      </c>
      <c r="B30" s="74">
        <v>251102</v>
      </c>
      <c r="C30" s="77"/>
      <c r="D30" s="48"/>
      <c r="E30" s="23"/>
      <c r="F30" s="75">
        <v>73401.78</v>
      </c>
      <c r="G30" s="22"/>
      <c r="H30" s="22">
        <v>5664</v>
      </c>
      <c r="I30" s="22">
        <v>3810</v>
      </c>
      <c r="J30" s="22">
        <v>30138.14</v>
      </c>
      <c r="K30" s="22">
        <v>29791.11</v>
      </c>
      <c r="L30" s="74"/>
      <c r="M30" s="74">
        <v>42893</v>
      </c>
      <c r="N30" s="23"/>
      <c r="O30" s="74"/>
      <c r="P30" s="23">
        <f t="shared" si="2"/>
        <v>185698.03</v>
      </c>
    </row>
    <row r="31" spans="1:371" ht="24.75" customHeight="1" x14ac:dyDescent="0.25">
      <c r="A31" s="89" t="s">
        <v>42</v>
      </c>
      <c r="B31" s="74">
        <v>12000</v>
      </c>
      <c r="C31" s="77"/>
      <c r="D31" s="48"/>
      <c r="E31" s="23"/>
      <c r="F31" s="75">
        <v>1652</v>
      </c>
      <c r="G31" s="23"/>
      <c r="H31" s="22"/>
      <c r="I31" s="22"/>
      <c r="J31" s="22">
        <v>3304</v>
      </c>
      <c r="K31" s="22"/>
      <c r="L31" s="74"/>
      <c r="M31" s="23"/>
      <c r="N31" s="23"/>
      <c r="O31" s="23"/>
      <c r="P31" s="23">
        <f t="shared" si="2"/>
        <v>4956</v>
      </c>
    </row>
    <row r="32" spans="1:371" ht="24.75" customHeight="1" x14ac:dyDescent="0.25">
      <c r="A32" s="89" t="s">
        <v>43</v>
      </c>
      <c r="B32" s="74">
        <v>337000</v>
      </c>
      <c r="C32" s="77"/>
      <c r="D32" s="48"/>
      <c r="E32" s="74">
        <v>45025.87</v>
      </c>
      <c r="F32" s="75">
        <v>46127.76</v>
      </c>
      <c r="G32" s="22">
        <v>48047.24</v>
      </c>
      <c r="H32" s="22"/>
      <c r="I32" s="99"/>
      <c r="J32" s="99"/>
      <c r="K32" s="22"/>
      <c r="L32" s="23"/>
      <c r="M32" s="23"/>
      <c r="N32" s="74">
        <v>128098</v>
      </c>
      <c r="O32" s="23"/>
      <c r="P32" s="23">
        <f t="shared" si="2"/>
        <v>267298.87</v>
      </c>
    </row>
    <row r="33" spans="1:16" ht="24.75" customHeight="1" x14ac:dyDescent="0.25">
      <c r="A33" s="89" t="s">
        <v>44</v>
      </c>
      <c r="B33" s="74">
        <v>6040</v>
      </c>
      <c r="C33" s="77"/>
      <c r="D33" s="48"/>
      <c r="E33" s="23"/>
      <c r="F33" s="75">
        <v>1507.96</v>
      </c>
      <c r="G33" s="22">
        <v>221553.8</v>
      </c>
      <c r="H33" s="22"/>
      <c r="I33" s="22">
        <v>1804.64</v>
      </c>
      <c r="J33" s="22">
        <v>0</v>
      </c>
      <c r="K33" s="22"/>
      <c r="L33" s="74">
        <v>2995</v>
      </c>
      <c r="M33" s="23">
        <v>1350</v>
      </c>
      <c r="N33" s="22"/>
      <c r="O33" s="23"/>
      <c r="P33" s="23">
        <f t="shared" si="2"/>
        <v>229211.4</v>
      </c>
    </row>
    <row r="34" spans="1:16" ht="24.75" customHeight="1" x14ac:dyDescent="0.25">
      <c r="A34" s="89" t="s">
        <v>45</v>
      </c>
      <c r="B34" s="74">
        <v>6279320</v>
      </c>
      <c r="C34" s="77"/>
      <c r="D34" s="48"/>
      <c r="E34" s="74">
        <v>20323.5</v>
      </c>
      <c r="F34" s="75">
        <v>3949710</v>
      </c>
      <c r="G34" s="23"/>
      <c r="H34" s="22"/>
      <c r="I34" s="22">
        <v>419025.95</v>
      </c>
      <c r="J34" s="22">
        <v>212034.2</v>
      </c>
      <c r="K34" s="22">
        <v>204500</v>
      </c>
      <c r="L34" s="74">
        <v>209108</v>
      </c>
      <c r="M34" s="74">
        <v>226062.6</v>
      </c>
      <c r="N34" s="74">
        <v>205500</v>
      </c>
      <c r="O34" s="74"/>
      <c r="P34" s="23">
        <f t="shared" si="2"/>
        <v>5446264.25</v>
      </c>
    </row>
    <row r="35" spans="1:16" ht="47.25" customHeight="1" x14ac:dyDescent="0.25">
      <c r="A35" s="89" t="s">
        <v>46</v>
      </c>
      <c r="B35" s="100"/>
      <c r="C35" s="101"/>
      <c r="D35" s="48"/>
      <c r="E35" s="23"/>
      <c r="F35" s="23"/>
      <c r="G35" s="23"/>
      <c r="H35" s="23"/>
      <c r="I35" s="22">
        <v>0</v>
      </c>
      <c r="J35" s="22">
        <v>0</v>
      </c>
      <c r="K35" s="22"/>
      <c r="L35" s="23"/>
      <c r="M35" s="23"/>
      <c r="N35" s="22"/>
      <c r="O35" s="23"/>
      <c r="P35" s="23">
        <f t="shared" si="2"/>
        <v>0</v>
      </c>
    </row>
    <row r="36" spans="1:16" ht="45" customHeight="1" x14ac:dyDescent="0.25">
      <c r="A36" s="89" t="s">
        <v>47</v>
      </c>
      <c r="B36" s="74">
        <v>7651531.8600000003</v>
      </c>
      <c r="C36" s="77"/>
      <c r="D36" s="48"/>
      <c r="E36" s="74">
        <v>8024</v>
      </c>
      <c r="F36" s="75">
        <v>261783.29</v>
      </c>
      <c r="G36" s="22"/>
      <c r="H36" s="75"/>
      <c r="I36" s="22">
        <v>195151</v>
      </c>
      <c r="J36" s="22">
        <v>51682.35</v>
      </c>
      <c r="K36" s="22">
        <v>325776.46000000002</v>
      </c>
      <c r="L36" s="74">
        <v>10610</v>
      </c>
      <c r="M36" s="74">
        <v>561982.09</v>
      </c>
      <c r="N36" s="74">
        <v>26307.05</v>
      </c>
      <c r="O36" s="74"/>
      <c r="P36" s="23">
        <f t="shared" si="2"/>
        <v>1441316.24</v>
      </c>
    </row>
    <row r="37" spans="1:16" ht="45.75" customHeight="1" x14ac:dyDescent="0.25">
      <c r="A37" s="89" t="s">
        <v>49</v>
      </c>
      <c r="B37" s="76"/>
      <c r="C37" s="79"/>
      <c r="D37" s="48"/>
      <c r="E37" s="23"/>
      <c r="F37" s="23"/>
      <c r="G37" s="23"/>
      <c r="H37" s="23"/>
      <c r="I37" s="23"/>
      <c r="J37" s="23"/>
      <c r="K37" s="22"/>
      <c r="L37" s="23"/>
      <c r="M37" s="23"/>
      <c r="N37" s="23"/>
      <c r="O37" s="23"/>
      <c r="P37" s="23">
        <f t="shared" si="2"/>
        <v>0</v>
      </c>
    </row>
    <row r="38" spans="1:16" ht="46.5" customHeight="1" x14ac:dyDescent="0.25">
      <c r="A38" s="89" t="s">
        <v>50</v>
      </c>
      <c r="B38" s="76"/>
      <c r="C38" s="79"/>
      <c r="D38" s="48"/>
      <c r="E38" s="23"/>
      <c r="F38" s="23"/>
      <c r="G38" s="23"/>
      <c r="H38" s="23"/>
      <c r="I38" s="23"/>
      <c r="J38" s="23"/>
      <c r="K38" s="22"/>
      <c r="L38" s="23"/>
      <c r="M38" s="23"/>
      <c r="N38" s="23"/>
      <c r="O38" s="23"/>
      <c r="P38" s="23">
        <f t="shared" si="2"/>
        <v>0</v>
      </c>
    </row>
    <row r="39" spans="1:16" ht="63" customHeight="1" x14ac:dyDescent="0.25">
      <c r="A39" s="89" t="s">
        <v>51</v>
      </c>
      <c r="B39" s="76"/>
      <c r="C39" s="79"/>
      <c r="D39" s="48"/>
      <c r="E39" s="23"/>
      <c r="F39" s="23"/>
      <c r="G39" s="23"/>
      <c r="H39" s="23"/>
      <c r="I39" s="23"/>
      <c r="J39" s="23"/>
      <c r="K39" s="22"/>
      <c r="L39" s="23"/>
      <c r="M39" s="23"/>
      <c r="N39" s="23"/>
      <c r="O39" s="23"/>
      <c r="P39" s="23">
        <f t="shared" si="2"/>
        <v>0</v>
      </c>
    </row>
    <row r="40" spans="1:16" ht="52.5" customHeight="1" x14ac:dyDescent="0.25">
      <c r="A40" s="89" t="s">
        <v>52</v>
      </c>
      <c r="B40" s="76"/>
      <c r="C40" s="79"/>
      <c r="D40" s="48"/>
      <c r="E40" s="23"/>
      <c r="F40" s="23"/>
      <c r="G40" s="23"/>
      <c r="H40" s="23"/>
      <c r="I40" s="23"/>
      <c r="J40" s="23"/>
      <c r="K40" s="22"/>
      <c r="L40" s="23"/>
      <c r="M40" s="23"/>
      <c r="N40" s="23"/>
      <c r="O40" s="23"/>
      <c r="P40" s="23">
        <f t="shared" si="2"/>
        <v>0</v>
      </c>
    </row>
    <row r="41" spans="1:16" ht="57" customHeight="1" x14ac:dyDescent="0.25">
      <c r="A41" s="89" t="s">
        <v>53</v>
      </c>
      <c r="B41" s="76"/>
      <c r="C41" s="79"/>
      <c r="D41" s="48"/>
      <c r="E41" s="23"/>
      <c r="F41" s="23"/>
      <c r="G41" s="23"/>
      <c r="H41" s="23"/>
      <c r="I41" s="23"/>
      <c r="J41" s="22"/>
      <c r="K41" s="22"/>
      <c r="L41" s="23"/>
      <c r="M41" s="23"/>
      <c r="N41" s="23"/>
      <c r="O41" s="23"/>
      <c r="P41" s="23">
        <f t="shared" si="2"/>
        <v>0</v>
      </c>
    </row>
    <row r="42" spans="1:16" ht="62.25" customHeight="1" x14ac:dyDescent="0.25">
      <c r="A42" s="89" t="s">
        <v>54</v>
      </c>
      <c r="B42" s="76"/>
      <c r="C42" s="79"/>
      <c r="D42" s="48"/>
      <c r="E42" s="23"/>
      <c r="F42" s="23"/>
      <c r="G42" s="23"/>
      <c r="H42" s="23"/>
      <c r="I42" s="23"/>
      <c r="J42" s="22"/>
      <c r="K42" s="22"/>
      <c r="L42" s="23"/>
      <c r="M42" s="23"/>
      <c r="N42" s="23"/>
      <c r="O42" s="23"/>
      <c r="P42" s="23">
        <f t="shared" si="2"/>
        <v>0</v>
      </c>
    </row>
    <row r="43" spans="1:16" ht="57" customHeight="1" x14ac:dyDescent="0.25">
      <c r="A43" s="89" t="s">
        <v>55</v>
      </c>
      <c r="B43" s="76"/>
      <c r="C43" s="79"/>
      <c r="D43" s="48"/>
      <c r="E43" s="23"/>
      <c r="F43" s="23"/>
      <c r="G43" s="23"/>
      <c r="H43" s="23"/>
      <c r="I43" s="23"/>
      <c r="J43" s="22"/>
      <c r="K43" s="22"/>
      <c r="L43" s="23"/>
      <c r="M43" s="23"/>
      <c r="N43" s="23"/>
      <c r="O43" s="23"/>
      <c r="P43" s="23">
        <f t="shared" si="2"/>
        <v>0</v>
      </c>
    </row>
    <row r="44" spans="1:16" ht="56.25" customHeight="1" x14ac:dyDescent="0.25">
      <c r="A44" s="90" t="s">
        <v>56</v>
      </c>
      <c r="B44" s="73"/>
      <c r="C44" s="78"/>
      <c r="D44" s="48"/>
      <c r="E44" s="23"/>
      <c r="F44" s="23"/>
      <c r="G44" s="23"/>
      <c r="H44" s="23"/>
      <c r="I44" s="23"/>
      <c r="J44" s="22"/>
      <c r="K44" s="22"/>
      <c r="L44" s="23"/>
      <c r="M44" s="23"/>
      <c r="N44" s="23"/>
      <c r="O44" s="23"/>
      <c r="P44" s="23">
        <f t="shared" si="2"/>
        <v>0</v>
      </c>
    </row>
    <row r="45" spans="1:16" ht="51.75" customHeight="1" x14ac:dyDescent="0.25">
      <c r="A45" s="89" t="s">
        <v>57</v>
      </c>
      <c r="B45" s="76"/>
      <c r="C45" s="79"/>
      <c r="D45" s="48"/>
      <c r="E45" s="23"/>
      <c r="F45" s="23"/>
      <c r="G45" s="23"/>
      <c r="H45" s="23"/>
      <c r="I45" s="23"/>
      <c r="J45" s="22"/>
      <c r="K45" s="22"/>
      <c r="L45" s="23"/>
      <c r="M45" s="23"/>
      <c r="N45" s="23"/>
      <c r="O45" s="23"/>
      <c r="P45" s="23">
        <f t="shared" si="2"/>
        <v>0</v>
      </c>
    </row>
    <row r="46" spans="1:16" ht="64.5" customHeight="1" x14ac:dyDescent="0.25">
      <c r="A46" s="90" t="s">
        <v>48</v>
      </c>
      <c r="B46" s="73"/>
      <c r="C46" s="78"/>
      <c r="D46" s="48"/>
      <c r="E46" s="23"/>
      <c r="F46" s="23"/>
      <c r="G46" s="23"/>
      <c r="H46" s="23"/>
      <c r="I46" s="23"/>
      <c r="J46" s="23"/>
      <c r="K46" s="22"/>
      <c r="L46" s="23"/>
      <c r="M46" s="23"/>
      <c r="N46" s="22"/>
      <c r="O46" s="23"/>
      <c r="P46" s="23">
        <f>SUM(D46:O46)</f>
        <v>0</v>
      </c>
    </row>
    <row r="47" spans="1:16" ht="48" customHeight="1" x14ac:dyDescent="0.25">
      <c r="A47" s="89" t="s">
        <v>58</v>
      </c>
      <c r="B47" s="76"/>
      <c r="C47" s="79"/>
      <c r="D47" s="48"/>
      <c r="E47" s="23"/>
      <c r="F47" s="23"/>
      <c r="G47" s="23"/>
      <c r="H47" s="23"/>
      <c r="I47" s="23"/>
      <c r="J47" s="22"/>
      <c r="K47" s="22"/>
      <c r="L47" s="23"/>
      <c r="M47" s="23"/>
      <c r="N47" s="23"/>
      <c r="O47" s="23"/>
      <c r="P47" s="23">
        <f t="shared" si="2"/>
        <v>0</v>
      </c>
    </row>
    <row r="48" spans="1:16" ht="46.5" customHeight="1" x14ac:dyDescent="0.25">
      <c r="A48" s="89" t="s">
        <v>59</v>
      </c>
      <c r="B48" s="76"/>
      <c r="C48" s="79"/>
      <c r="D48" s="48"/>
      <c r="E48" s="23"/>
      <c r="F48" s="23"/>
      <c r="G48" s="23"/>
      <c r="H48" s="23"/>
      <c r="I48" s="23"/>
      <c r="J48" s="22"/>
      <c r="K48" s="22"/>
      <c r="L48" s="23"/>
      <c r="M48" s="23"/>
      <c r="N48" s="23"/>
      <c r="O48" s="23"/>
      <c r="P48" s="23">
        <f t="shared" si="2"/>
        <v>0</v>
      </c>
    </row>
    <row r="49" spans="1:18" ht="47.25" customHeight="1" x14ac:dyDescent="0.25">
      <c r="A49" s="89" t="s">
        <v>60</v>
      </c>
      <c r="B49" s="76"/>
      <c r="C49" s="79"/>
      <c r="D49" s="48"/>
      <c r="E49" s="23"/>
      <c r="F49" s="23"/>
      <c r="G49" s="23"/>
      <c r="H49" s="23"/>
      <c r="I49" s="23"/>
      <c r="J49" s="22"/>
      <c r="K49" s="22"/>
      <c r="L49" s="23"/>
      <c r="M49" s="23"/>
      <c r="N49" s="23"/>
      <c r="O49" s="23"/>
      <c r="P49" s="23">
        <f t="shared" si="2"/>
        <v>0</v>
      </c>
    </row>
    <row r="50" spans="1:18" ht="67.5" customHeight="1" x14ac:dyDescent="0.25">
      <c r="A50" s="89" t="s">
        <v>61</v>
      </c>
      <c r="B50" s="76"/>
      <c r="C50" s="79"/>
      <c r="D50" s="48"/>
      <c r="E50" s="23"/>
      <c r="F50" s="23"/>
      <c r="G50" s="23"/>
      <c r="H50" s="23"/>
      <c r="I50" s="23"/>
      <c r="J50" s="22"/>
      <c r="K50" s="22"/>
      <c r="L50" s="23"/>
      <c r="M50" s="23"/>
      <c r="N50" s="23"/>
      <c r="O50" s="23"/>
      <c r="P50" s="23">
        <f t="shared" si="2"/>
        <v>0</v>
      </c>
    </row>
    <row r="51" spans="1:18" ht="56.25" customHeight="1" x14ac:dyDescent="0.25">
      <c r="A51" s="89" t="s">
        <v>62</v>
      </c>
      <c r="B51" s="76"/>
      <c r="C51" s="79"/>
      <c r="D51" s="48"/>
      <c r="E51" s="23"/>
      <c r="F51" s="23"/>
      <c r="G51" s="23"/>
      <c r="H51" s="23"/>
      <c r="I51" s="23"/>
      <c r="J51" s="22"/>
      <c r="K51" s="22"/>
      <c r="L51" s="23"/>
      <c r="M51" s="23"/>
      <c r="N51" s="23"/>
      <c r="O51" s="23"/>
      <c r="P51" s="23">
        <f t="shared" si="2"/>
        <v>0</v>
      </c>
    </row>
    <row r="52" spans="1:18" ht="54.75" customHeight="1" x14ac:dyDescent="0.25">
      <c r="A52" s="89" t="s">
        <v>63</v>
      </c>
      <c r="B52" s="76"/>
      <c r="C52" s="79"/>
      <c r="D52" s="48"/>
      <c r="E52" s="23"/>
      <c r="F52" s="23"/>
      <c r="G52" s="23"/>
      <c r="H52" s="23"/>
      <c r="I52" s="23"/>
      <c r="J52" s="22"/>
      <c r="K52" s="22"/>
      <c r="L52" s="23"/>
      <c r="M52" s="23"/>
      <c r="N52" s="23"/>
      <c r="O52" s="23"/>
      <c r="P52" s="23">
        <f t="shared" si="2"/>
        <v>0</v>
      </c>
    </row>
    <row r="53" spans="1:18" ht="67.5" customHeight="1" x14ac:dyDescent="0.25">
      <c r="A53" s="91" t="s">
        <v>64</v>
      </c>
      <c r="B53" s="73">
        <v>14818828.609999999</v>
      </c>
      <c r="C53" s="23">
        <f>SUM(C54:C64)</f>
        <v>0</v>
      </c>
      <c r="D53" s="23">
        <f>SUM(D54:D64)</f>
        <v>0</v>
      </c>
      <c r="E53" s="114">
        <f>SUM(E54:E64)</f>
        <v>0</v>
      </c>
      <c r="F53" s="114">
        <f>SUM(F54:F64)</f>
        <v>83088.02</v>
      </c>
      <c r="G53" s="23">
        <f>+G54</f>
        <v>20151.45</v>
      </c>
      <c r="H53" s="23">
        <f>+H54+H57+H58+H59+H60</f>
        <v>11847518.029999999</v>
      </c>
      <c r="I53" s="23">
        <f>+I54+I57+I58+I59+I60</f>
        <v>12831.93</v>
      </c>
      <c r="J53" s="23">
        <f t="shared" ref="J53" si="8">+J54+J57+J58+J59+J60</f>
        <v>0</v>
      </c>
      <c r="K53" s="23">
        <f>SUM(K54:K76)</f>
        <v>722031.8</v>
      </c>
      <c r="L53" s="23">
        <f t="shared" ref="L53:O53" si="9">SUM(L54:L76)</f>
        <v>221244.79999999999</v>
      </c>
      <c r="M53" s="23">
        <f t="shared" si="9"/>
        <v>1708065.39</v>
      </c>
      <c r="N53" s="23">
        <f t="shared" si="9"/>
        <v>70280</v>
      </c>
      <c r="O53" s="23">
        <f t="shared" si="9"/>
        <v>0</v>
      </c>
      <c r="P53" s="23">
        <f t="shared" si="2"/>
        <v>14685211.420000002</v>
      </c>
      <c r="R53" s="13"/>
    </row>
    <row r="54" spans="1:18" ht="80.25" customHeight="1" x14ac:dyDescent="0.25">
      <c r="A54" s="119" t="s">
        <v>65</v>
      </c>
      <c r="B54" s="120"/>
      <c r="C54" s="121"/>
      <c r="D54" s="122"/>
      <c r="E54" s="123"/>
      <c r="F54" s="124">
        <v>40338.04</v>
      </c>
      <c r="G54" s="125">
        <v>20151.45</v>
      </c>
      <c r="H54" s="126">
        <v>33640.03</v>
      </c>
      <c r="I54" s="126"/>
      <c r="J54" s="126"/>
      <c r="K54" s="126"/>
      <c r="L54" s="120"/>
      <c r="M54" s="126">
        <v>815034.26</v>
      </c>
      <c r="N54" s="120"/>
      <c r="O54" s="114"/>
      <c r="P54" s="114">
        <f t="shared" si="2"/>
        <v>909163.78</v>
      </c>
    </row>
    <row r="55" spans="1:18" ht="72.75" customHeight="1" x14ac:dyDescent="0.25">
      <c r="A55" s="116" t="s">
        <v>112</v>
      </c>
      <c r="B55" s="117"/>
      <c r="C55" s="112"/>
      <c r="D55" s="36"/>
      <c r="E55" s="111"/>
      <c r="F55" s="112"/>
      <c r="G55" s="118"/>
      <c r="H55" s="118"/>
      <c r="I55" s="118"/>
      <c r="J55" s="118"/>
      <c r="K55" s="118">
        <v>690206.8</v>
      </c>
      <c r="L55" s="112">
        <v>221244.79999999999</v>
      </c>
      <c r="M55" s="118">
        <v>569524</v>
      </c>
      <c r="N55" s="112">
        <v>51400</v>
      </c>
      <c r="O55" s="36"/>
      <c r="P55" s="36">
        <f t="shared" si="2"/>
        <v>1532375.6</v>
      </c>
    </row>
    <row r="56" spans="1:18" ht="53.25" customHeight="1" x14ac:dyDescent="0.25">
      <c r="A56" s="116" t="s">
        <v>113</v>
      </c>
      <c r="B56" s="117"/>
      <c r="C56" s="112"/>
      <c r="D56" s="36"/>
      <c r="E56" s="111"/>
      <c r="F56" s="112"/>
      <c r="G56" s="118"/>
      <c r="H56" s="118"/>
      <c r="I56" s="118"/>
      <c r="J56" s="118"/>
      <c r="K56" s="118"/>
      <c r="L56" s="112"/>
      <c r="M56" s="118">
        <v>8700</v>
      </c>
      <c r="N56" s="112"/>
      <c r="O56" s="36"/>
      <c r="P56" s="36"/>
    </row>
    <row r="57" spans="1:18" ht="60.75" customHeight="1" x14ac:dyDescent="0.25">
      <c r="A57" s="127" t="s">
        <v>66</v>
      </c>
      <c r="B57" s="128">
        <v>354000</v>
      </c>
      <c r="C57" s="129"/>
      <c r="D57" s="130"/>
      <c r="E57" s="131"/>
      <c r="F57" s="132"/>
      <c r="G57" s="133"/>
      <c r="H57" s="134"/>
      <c r="I57" s="134"/>
      <c r="J57" s="134"/>
      <c r="K57" s="134"/>
      <c r="L57" s="128"/>
      <c r="M57" s="134">
        <v>292808.12</v>
      </c>
      <c r="N57" s="134"/>
      <c r="O57" s="115"/>
      <c r="P57" s="115">
        <f t="shared" si="2"/>
        <v>292808.12</v>
      </c>
    </row>
    <row r="58" spans="1:18" ht="46.5" customHeight="1" x14ac:dyDescent="0.25">
      <c r="A58" s="92" t="s">
        <v>67</v>
      </c>
      <c r="B58" s="74">
        <v>0</v>
      </c>
      <c r="C58" s="77"/>
      <c r="D58" s="113"/>
      <c r="E58" s="111"/>
      <c r="F58" s="36"/>
      <c r="G58" s="48"/>
      <c r="H58" s="23"/>
      <c r="I58" s="22"/>
      <c r="J58" s="22"/>
      <c r="K58" s="22"/>
      <c r="L58" s="23"/>
      <c r="M58" s="22"/>
      <c r="N58" s="22"/>
      <c r="O58" s="23"/>
      <c r="P58" s="23">
        <f t="shared" si="2"/>
        <v>0</v>
      </c>
    </row>
    <row r="59" spans="1:18" ht="51" customHeight="1" x14ac:dyDescent="0.25">
      <c r="A59" s="92" t="s">
        <v>68</v>
      </c>
      <c r="B59" s="74">
        <v>11877299.4</v>
      </c>
      <c r="C59" s="77"/>
      <c r="D59" s="113"/>
      <c r="E59" s="111"/>
      <c r="F59" s="36"/>
      <c r="G59" s="48"/>
      <c r="H59" s="22">
        <v>11813878</v>
      </c>
      <c r="I59" s="22"/>
      <c r="J59" s="22"/>
      <c r="K59" s="22"/>
      <c r="L59" s="23"/>
      <c r="M59" s="22">
        <v>21999.01</v>
      </c>
      <c r="N59" s="22"/>
      <c r="O59" s="23"/>
      <c r="P59" s="23">
        <f t="shared" si="2"/>
        <v>11835877.01</v>
      </c>
    </row>
    <row r="60" spans="1:18" ht="63" customHeight="1" x14ac:dyDescent="0.25">
      <c r="A60" s="92" t="s">
        <v>69</v>
      </c>
      <c r="B60" s="74">
        <v>107559.36</v>
      </c>
      <c r="C60" s="77"/>
      <c r="D60" s="113"/>
      <c r="E60" s="111"/>
      <c r="F60" s="112">
        <v>42749.98</v>
      </c>
      <c r="G60" s="48"/>
      <c r="H60" s="75"/>
      <c r="I60" s="22">
        <v>12831.93</v>
      </c>
      <c r="J60" s="22"/>
      <c r="K60" s="22">
        <v>31825</v>
      </c>
      <c r="L60" s="23"/>
      <c r="M60" s="99"/>
      <c r="N60" s="74"/>
      <c r="O60" s="74"/>
      <c r="P60" s="23">
        <f t="shared" si="2"/>
        <v>87406.91</v>
      </c>
    </row>
    <row r="61" spans="1:18" ht="45" customHeight="1" x14ac:dyDescent="0.25">
      <c r="A61" s="92" t="s">
        <v>70</v>
      </c>
      <c r="B61" s="74">
        <v>21999.02</v>
      </c>
      <c r="C61" s="77"/>
      <c r="D61" s="48"/>
      <c r="E61" s="115"/>
      <c r="F61" s="115"/>
      <c r="G61" s="22"/>
      <c r="H61" s="23"/>
      <c r="I61" s="23"/>
      <c r="J61" s="22"/>
      <c r="K61" s="22"/>
      <c r="L61" s="74"/>
      <c r="M61" s="22"/>
      <c r="N61" s="22">
        <v>18880</v>
      </c>
      <c r="O61" s="23"/>
      <c r="P61" s="23">
        <f t="shared" si="2"/>
        <v>18880</v>
      </c>
    </row>
    <row r="62" spans="1:18" ht="54.75" customHeight="1" x14ac:dyDescent="0.25">
      <c r="A62" s="92" t="s">
        <v>71</v>
      </c>
      <c r="B62" s="74"/>
      <c r="C62" s="48"/>
      <c r="D62" s="48"/>
      <c r="E62" s="23"/>
      <c r="F62" s="23"/>
      <c r="G62" s="23"/>
      <c r="H62" s="23"/>
      <c r="I62" s="23"/>
      <c r="J62" s="22"/>
      <c r="K62" s="22"/>
      <c r="L62" s="23"/>
      <c r="M62" s="23"/>
      <c r="N62" s="23"/>
      <c r="O62" s="23"/>
      <c r="P62" s="23">
        <f t="shared" si="2"/>
        <v>0</v>
      </c>
    </row>
    <row r="63" spans="1:18" ht="37.5" customHeight="1" x14ac:dyDescent="0.25">
      <c r="A63" s="92" t="s">
        <v>73</v>
      </c>
      <c r="B63" s="23"/>
      <c r="C63" s="48"/>
      <c r="D63" s="48"/>
      <c r="E63" s="23"/>
      <c r="F63" s="23"/>
      <c r="G63" s="23"/>
      <c r="H63" s="23"/>
      <c r="I63" s="23"/>
      <c r="J63" s="22"/>
      <c r="K63" s="22"/>
      <c r="L63" s="23"/>
      <c r="M63" s="23"/>
      <c r="N63" s="23"/>
      <c r="O63" s="23"/>
      <c r="P63" s="23">
        <f>SUM(D63:O63)</f>
        <v>0</v>
      </c>
    </row>
    <row r="64" spans="1:18" ht="40.5" customHeight="1" x14ac:dyDescent="0.25">
      <c r="A64" s="89" t="s">
        <v>74</v>
      </c>
      <c r="B64" s="76"/>
      <c r="C64" s="79"/>
      <c r="D64" s="48"/>
      <c r="E64" s="23"/>
      <c r="F64" s="23"/>
      <c r="G64" s="23"/>
      <c r="H64" s="23"/>
      <c r="I64" s="23"/>
      <c r="J64" s="22"/>
      <c r="K64" s="22"/>
      <c r="L64" s="23"/>
      <c r="M64" s="23"/>
      <c r="N64" s="23"/>
      <c r="O64" s="23"/>
      <c r="P64" s="23">
        <f t="shared" si="2"/>
        <v>0</v>
      </c>
    </row>
    <row r="65" spans="1:23" ht="43.5" customHeight="1" x14ac:dyDescent="0.25">
      <c r="A65" s="90" t="s">
        <v>75</v>
      </c>
      <c r="B65" s="73"/>
      <c r="C65" s="78"/>
      <c r="D65" s="48"/>
      <c r="E65" s="23"/>
      <c r="F65" s="23"/>
      <c r="G65" s="23"/>
      <c r="H65" s="23"/>
      <c r="I65" s="23"/>
      <c r="J65" s="22"/>
      <c r="K65" s="22"/>
      <c r="L65" s="23"/>
      <c r="M65" s="23"/>
      <c r="N65" s="23"/>
      <c r="O65" s="23"/>
      <c r="P65" s="23">
        <f t="shared" si="2"/>
        <v>0</v>
      </c>
    </row>
    <row r="66" spans="1:23" ht="33.75" customHeight="1" x14ac:dyDescent="0.25">
      <c r="A66" s="89" t="s">
        <v>76</v>
      </c>
      <c r="B66" s="76"/>
      <c r="C66" s="79"/>
      <c r="D66" s="48"/>
      <c r="E66" s="23"/>
      <c r="F66" s="23"/>
      <c r="G66" s="23"/>
      <c r="H66" s="23"/>
      <c r="I66" s="23"/>
      <c r="J66" s="22"/>
      <c r="K66" s="22"/>
      <c r="L66" s="23"/>
      <c r="M66" s="23"/>
      <c r="N66" s="23"/>
      <c r="O66" s="23"/>
      <c r="P66" s="23">
        <f t="shared" si="2"/>
        <v>0</v>
      </c>
    </row>
    <row r="67" spans="1:23" ht="37.5" customHeight="1" x14ac:dyDescent="0.25">
      <c r="A67" s="89" t="s">
        <v>77</v>
      </c>
      <c r="B67" s="76"/>
      <c r="C67" s="79"/>
      <c r="D67" s="48"/>
      <c r="E67" s="23"/>
      <c r="F67" s="23"/>
      <c r="G67" s="23"/>
      <c r="H67" s="23"/>
      <c r="I67" s="23"/>
      <c r="J67" s="22"/>
      <c r="K67" s="22"/>
      <c r="L67" s="23"/>
      <c r="M67" s="23"/>
      <c r="N67" s="23"/>
      <c r="O67" s="23"/>
      <c r="P67" s="23">
        <f t="shared" si="2"/>
        <v>0</v>
      </c>
    </row>
    <row r="68" spans="1:23" ht="30.75" customHeight="1" x14ac:dyDescent="0.25">
      <c r="A68" s="89" t="s">
        <v>78</v>
      </c>
      <c r="B68" s="76"/>
      <c r="C68" s="79"/>
      <c r="D68" s="48"/>
      <c r="E68" s="23"/>
      <c r="F68" s="23"/>
      <c r="G68" s="23"/>
      <c r="H68" s="23"/>
      <c r="I68" s="23"/>
      <c r="J68" s="22"/>
      <c r="K68" s="22"/>
      <c r="L68" s="23"/>
      <c r="M68" s="23"/>
      <c r="N68" s="23"/>
      <c r="O68" s="23"/>
      <c r="P68" s="23">
        <f t="shared" si="2"/>
        <v>0</v>
      </c>
    </row>
    <row r="69" spans="1:23" ht="44.25" customHeight="1" x14ac:dyDescent="0.25">
      <c r="A69" s="89" t="s">
        <v>79</v>
      </c>
      <c r="B69" s="76"/>
      <c r="C69" s="79"/>
      <c r="D69" s="48"/>
      <c r="E69" s="23"/>
      <c r="F69" s="23"/>
      <c r="G69" s="23"/>
      <c r="H69" s="23"/>
      <c r="I69" s="23"/>
      <c r="J69" s="22"/>
      <c r="K69" s="22"/>
      <c r="L69" s="23"/>
      <c r="M69" s="23"/>
      <c r="N69" s="23"/>
      <c r="O69" s="23"/>
      <c r="P69" s="23">
        <f t="shared" si="2"/>
        <v>0</v>
      </c>
    </row>
    <row r="70" spans="1:23" ht="44.25" customHeight="1" x14ac:dyDescent="0.25">
      <c r="A70" s="90" t="s">
        <v>80</v>
      </c>
      <c r="B70" s="73"/>
      <c r="C70" s="78"/>
      <c r="D70" s="48"/>
      <c r="E70" s="23"/>
      <c r="F70" s="23"/>
      <c r="G70" s="23"/>
      <c r="H70" s="23"/>
      <c r="I70" s="23"/>
      <c r="J70" s="22"/>
      <c r="K70" s="22"/>
      <c r="L70" s="23"/>
      <c r="M70" s="23"/>
      <c r="N70" s="23"/>
      <c r="O70" s="23"/>
      <c r="P70" s="23">
        <f t="shared" si="2"/>
        <v>0</v>
      </c>
    </row>
    <row r="71" spans="1:23" ht="30.75" customHeight="1" x14ac:dyDescent="0.25">
      <c r="A71" s="89" t="s">
        <v>81</v>
      </c>
      <c r="B71" s="76"/>
      <c r="C71" s="79"/>
      <c r="D71" s="48"/>
      <c r="E71" s="23"/>
      <c r="F71" s="23"/>
      <c r="G71" s="23"/>
      <c r="H71" s="23"/>
      <c r="I71" s="23"/>
      <c r="J71" s="22"/>
      <c r="K71" s="22"/>
      <c r="L71" s="23"/>
      <c r="M71" s="23"/>
      <c r="N71" s="23"/>
      <c r="O71" s="23"/>
      <c r="P71" s="23">
        <f t="shared" si="2"/>
        <v>0</v>
      </c>
    </row>
    <row r="72" spans="1:23" ht="28.5" customHeight="1" x14ac:dyDescent="0.25">
      <c r="A72" s="89" t="s">
        <v>82</v>
      </c>
      <c r="B72" s="76"/>
      <c r="C72" s="79"/>
      <c r="D72" s="48"/>
      <c r="E72" s="23"/>
      <c r="F72" s="23"/>
      <c r="G72" s="23"/>
      <c r="H72" s="23"/>
      <c r="I72" s="23"/>
      <c r="J72" s="22"/>
      <c r="K72" s="22"/>
      <c r="L72" s="23"/>
      <c r="M72" s="23"/>
      <c r="N72" s="23"/>
      <c r="O72" s="23"/>
      <c r="P72" s="23">
        <f t="shared" si="2"/>
        <v>0</v>
      </c>
    </row>
    <row r="73" spans="1:23" ht="34.5" customHeight="1" x14ac:dyDescent="0.25">
      <c r="A73" s="90" t="s">
        <v>83</v>
      </c>
      <c r="B73" s="73"/>
      <c r="C73" s="78"/>
      <c r="D73" s="48"/>
      <c r="E73" s="23"/>
      <c r="F73" s="23"/>
      <c r="G73" s="23"/>
      <c r="H73" s="23"/>
      <c r="I73" s="23"/>
      <c r="J73" s="22"/>
      <c r="K73" s="22"/>
      <c r="L73" s="23"/>
      <c r="M73" s="23"/>
      <c r="N73" s="23"/>
      <c r="O73" s="23"/>
      <c r="P73" s="23">
        <f t="shared" si="2"/>
        <v>0</v>
      </c>
    </row>
    <row r="74" spans="1:23" ht="24.75" customHeight="1" x14ac:dyDescent="0.25">
      <c r="A74" s="89" t="s">
        <v>84</v>
      </c>
      <c r="B74" s="76"/>
      <c r="C74" s="79"/>
      <c r="D74" s="48"/>
      <c r="E74" s="23"/>
      <c r="F74" s="23"/>
      <c r="G74" s="23"/>
      <c r="H74" s="23"/>
      <c r="I74" s="23"/>
      <c r="J74" s="22"/>
      <c r="K74" s="22"/>
      <c r="L74" s="23"/>
      <c r="M74" s="23"/>
      <c r="N74" s="23"/>
      <c r="O74" s="23"/>
      <c r="P74" s="23">
        <f t="shared" ref="P74:P86" si="10">SUM(D74:O74)</f>
        <v>0</v>
      </c>
    </row>
    <row r="75" spans="1:23" ht="24.75" customHeight="1" x14ac:dyDescent="0.25">
      <c r="A75" s="89" t="s">
        <v>85</v>
      </c>
      <c r="B75" s="76"/>
      <c r="C75" s="79"/>
      <c r="D75" s="48"/>
      <c r="E75" s="23"/>
      <c r="F75" s="23"/>
      <c r="G75" s="23"/>
      <c r="H75" s="23"/>
      <c r="I75" s="23"/>
      <c r="J75" s="22"/>
      <c r="K75" s="22"/>
      <c r="L75" s="23"/>
      <c r="M75" s="23"/>
      <c r="N75" s="23"/>
      <c r="O75" s="23"/>
      <c r="P75" s="23">
        <f t="shared" si="10"/>
        <v>0</v>
      </c>
    </row>
    <row r="76" spans="1:23" ht="24.75" customHeight="1" x14ac:dyDescent="0.25">
      <c r="A76" s="89" t="s">
        <v>86</v>
      </c>
      <c r="B76" s="76"/>
      <c r="C76" s="79"/>
      <c r="D76" s="48"/>
      <c r="E76" s="23"/>
      <c r="F76" s="23"/>
      <c r="G76" s="23"/>
      <c r="H76" s="23"/>
      <c r="I76" s="23"/>
      <c r="J76" s="22"/>
      <c r="K76" s="22"/>
      <c r="L76" s="23"/>
      <c r="M76" s="23"/>
      <c r="N76" s="23"/>
      <c r="O76" s="23"/>
      <c r="P76" s="114">
        <f t="shared" si="10"/>
        <v>0</v>
      </c>
    </row>
    <row r="77" spans="1:23" ht="24.75" customHeight="1" x14ac:dyDescent="0.25">
      <c r="A77" s="102" t="s">
        <v>87</v>
      </c>
      <c r="B77" s="103"/>
      <c r="C77" s="104"/>
      <c r="D77" s="56"/>
      <c r="E77" s="24"/>
      <c r="F77" s="24"/>
      <c r="G77" s="24"/>
      <c r="H77" s="102"/>
      <c r="I77" s="103"/>
      <c r="J77" s="104"/>
      <c r="K77" s="56"/>
      <c r="L77" s="24"/>
      <c r="M77" s="24"/>
      <c r="N77" s="24"/>
      <c r="O77" s="138"/>
      <c r="P77" s="139">
        <f t="shared" si="10"/>
        <v>0</v>
      </c>
      <c r="Q77" s="136"/>
      <c r="R77" s="136"/>
      <c r="S77" s="140"/>
      <c r="T77" s="140"/>
      <c r="U77" s="140"/>
      <c r="V77" s="140"/>
      <c r="W77" s="137"/>
    </row>
    <row r="78" spans="1:23" ht="24.75" customHeight="1" x14ac:dyDescent="0.25">
      <c r="A78" s="90" t="s">
        <v>88</v>
      </c>
      <c r="B78" s="73"/>
      <c r="C78" s="78"/>
      <c r="D78" s="48"/>
      <c r="E78" s="23"/>
      <c r="F78" s="23"/>
      <c r="G78" s="23"/>
      <c r="H78" s="22"/>
      <c r="I78" s="22"/>
      <c r="J78" s="22"/>
      <c r="K78" s="22"/>
      <c r="L78" s="23"/>
      <c r="M78" s="23"/>
      <c r="N78" s="23"/>
      <c r="O78" s="23"/>
      <c r="P78" s="115">
        <f t="shared" si="10"/>
        <v>0</v>
      </c>
      <c r="S78" s="141"/>
      <c r="T78" s="141"/>
      <c r="U78" s="141"/>
      <c r="V78" s="141"/>
    </row>
    <row r="79" spans="1:23" ht="24.75" customHeight="1" x14ac:dyDescent="0.25">
      <c r="A79" s="90" t="s">
        <v>89</v>
      </c>
      <c r="B79" s="73"/>
      <c r="C79" s="78"/>
      <c r="D79" s="48"/>
      <c r="E79" s="23"/>
      <c r="F79" s="23"/>
      <c r="G79" s="23"/>
      <c r="H79" s="22"/>
      <c r="I79" s="22"/>
      <c r="J79" s="22"/>
      <c r="K79" s="22"/>
      <c r="L79" s="23"/>
      <c r="M79" s="23"/>
      <c r="N79" s="23"/>
      <c r="O79" s="23"/>
      <c r="P79" s="23">
        <f t="shared" si="10"/>
        <v>0</v>
      </c>
    </row>
    <row r="80" spans="1:23" ht="24.75" customHeight="1" x14ac:dyDescent="0.25">
      <c r="A80" s="89" t="s">
        <v>90</v>
      </c>
      <c r="B80" s="76"/>
      <c r="C80" s="79"/>
      <c r="D80" s="48"/>
      <c r="E80" s="23"/>
      <c r="F80" s="23"/>
      <c r="G80" s="23"/>
      <c r="H80" s="22"/>
      <c r="I80" s="22"/>
      <c r="J80" s="22"/>
      <c r="K80" s="22"/>
      <c r="L80" s="23"/>
      <c r="M80" s="23"/>
      <c r="N80" s="23"/>
      <c r="O80" s="23"/>
      <c r="P80" s="23">
        <f t="shared" si="10"/>
        <v>0</v>
      </c>
    </row>
    <row r="81" spans="1:16" ht="24.75" customHeight="1" x14ac:dyDescent="0.25">
      <c r="A81" s="89" t="s">
        <v>91</v>
      </c>
      <c r="B81" s="76"/>
      <c r="C81" s="79"/>
      <c r="D81" s="48"/>
      <c r="E81" s="23"/>
      <c r="F81" s="23"/>
      <c r="G81" s="23"/>
      <c r="H81" s="22"/>
      <c r="I81" s="22"/>
      <c r="J81" s="22"/>
      <c r="K81" s="22"/>
      <c r="L81" s="23"/>
      <c r="M81" s="23"/>
      <c r="N81" s="23"/>
      <c r="O81" s="23"/>
      <c r="P81" s="23">
        <f t="shared" si="10"/>
        <v>0</v>
      </c>
    </row>
    <row r="82" spans="1:16" ht="24.75" customHeight="1" x14ac:dyDescent="0.25">
      <c r="A82" s="90" t="s">
        <v>92</v>
      </c>
      <c r="B82" s="73"/>
      <c r="C82" s="78"/>
      <c r="D82" s="48"/>
      <c r="E82" s="23"/>
      <c r="F82" s="23"/>
      <c r="G82" s="23"/>
      <c r="H82" s="22"/>
      <c r="I82" s="22"/>
      <c r="J82" s="22"/>
      <c r="K82" s="22"/>
      <c r="L82" s="23"/>
      <c r="M82" s="23"/>
      <c r="N82" s="23"/>
      <c r="O82" s="23"/>
      <c r="P82" s="23">
        <f t="shared" si="10"/>
        <v>0</v>
      </c>
    </row>
    <row r="83" spans="1:16" ht="24.75" customHeight="1" x14ac:dyDescent="0.25">
      <c r="A83" s="89" t="s">
        <v>93</v>
      </c>
      <c r="B83" s="76"/>
      <c r="C83" s="79"/>
      <c r="D83" s="48"/>
      <c r="E83" s="23"/>
      <c r="F83" s="23"/>
      <c r="G83" s="23"/>
      <c r="H83" s="22"/>
      <c r="I83" s="22"/>
      <c r="J83" s="22"/>
      <c r="K83" s="22"/>
      <c r="L83" s="23"/>
      <c r="M83" s="23"/>
      <c r="N83" s="23"/>
      <c r="O83" s="23"/>
      <c r="P83" s="23">
        <f t="shared" si="10"/>
        <v>0</v>
      </c>
    </row>
    <row r="84" spans="1:16" ht="24.75" customHeight="1" x14ac:dyDescent="0.25">
      <c r="A84" s="89" t="s">
        <v>94</v>
      </c>
      <c r="B84" s="76"/>
      <c r="C84" s="79"/>
      <c r="D84" s="48"/>
      <c r="E84" s="23"/>
      <c r="F84" s="23"/>
      <c r="G84" s="23"/>
      <c r="H84" s="22"/>
      <c r="I84" s="22"/>
      <c r="J84" s="22"/>
      <c r="K84" s="22"/>
      <c r="L84" s="23"/>
      <c r="M84" s="23"/>
      <c r="N84" s="23"/>
      <c r="O84" s="23"/>
      <c r="P84" s="23">
        <f t="shared" si="10"/>
        <v>0</v>
      </c>
    </row>
    <row r="85" spans="1:16" ht="24.75" customHeight="1" x14ac:dyDescent="0.25">
      <c r="A85" s="90" t="s">
        <v>95</v>
      </c>
      <c r="B85" s="73"/>
      <c r="C85" s="78"/>
      <c r="D85" s="48"/>
      <c r="E85" s="23"/>
      <c r="F85" s="23"/>
      <c r="G85" s="23"/>
      <c r="H85" s="22"/>
      <c r="I85" s="22"/>
      <c r="J85" s="22"/>
      <c r="K85" s="22"/>
      <c r="L85" s="23"/>
      <c r="M85" s="23"/>
      <c r="N85" s="23"/>
      <c r="O85" s="23"/>
      <c r="P85" s="23">
        <f t="shared" si="10"/>
        <v>0</v>
      </c>
    </row>
    <row r="86" spans="1:16" ht="24.75" customHeight="1" x14ac:dyDescent="0.25">
      <c r="A86" s="89" t="s">
        <v>96</v>
      </c>
      <c r="B86" s="76"/>
      <c r="C86" s="79"/>
      <c r="D86" s="48"/>
      <c r="E86" s="23"/>
      <c r="F86" s="23"/>
      <c r="G86" s="23"/>
      <c r="H86" s="23"/>
      <c r="I86" s="22"/>
      <c r="J86" s="22"/>
      <c r="K86" s="22"/>
      <c r="L86" s="23"/>
      <c r="M86" s="23"/>
      <c r="N86" s="23"/>
      <c r="O86" s="23"/>
      <c r="P86" s="23">
        <f t="shared" si="10"/>
        <v>0</v>
      </c>
    </row>
    <row r="87" spans="1:16" ht="11.25" customHeight="1" x14ac:dyDescent="0.25">
      <c r="A87" s="9" t="s">
        <v>99</v>
      </c>
      <c r="B87" s="105"/>
      <c r="C87" s="105"/>
    </row>
    <row r="88" spans="1:16" x14ac:dyDescent="0.25">
      <c r="A88" s="4" t="s">
        <v>100</v>
      </c>
      <c r="B88" s="106"/>
      <c r="C88" s="106"/>
    </row>
    <row r="89" spans="1:16" x14ac:dyDescent="0.25">
      <c r="A89" s="4" t="s">
        <v>101</v>
      </c>
      <c r="B89" s="106"/>
    </row>
    <row r="90" spans="1:16" x14ac:dyDescent="0.25">
      <c r="A90" s="4" t="s">
        <v>102</v>
      </c>
    </row>
    <row r="91" spans="1:16" x14ac:dyDescent="0.25">
      <c r="A91" s="4" t="s">
        <v>103</v>
      </c>
    </row>
    <row r="92" spans="1:16" x14ac:dyDescent="0.25">
      <c r="A92" s="4" t="s">
        <v>104</v>
      </c>
    </row>
    <row r="93" spans="1:16" x14ac:dyDescent="0.25">
      <c r="A93" s="4" t="s">
        <v>105</v>
      </c>
    </row>
    <row r="94" spans="1:16" hidden="1" x14ac:dyDescent="0.25"/>
    <row r="95" spans="1:16" hidden="1" x14ac:dyDescent="0.25"/>
    <row r="98" spans="1:12" x14ac:dyDescent="0.25">
      <c r="A98" s="9" t="s">
        <v>114</v>
      </c>
      <c r="B98" s="66"/>
      <c r="C98" s="4"/>
      <c r="I98" s="12"/>
      <c r="K98" s="107"/>
    </row>
    <row r="99" spans="1:12" x14ac:dyDescent="0.25">
      <c r="A99" s="4" t="s">
        <v>107</v>
      </c>
      <c r="C99" s="4"/>
      <c r="K99" s="13"/>
      <c r="L99" s="67"/>
    </row>
    <row r="101" spans="1:12" x14ac:dyDescent="0.25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45" fitToWidth="0" fitToHeight="0" orientation="landscape" r:id="rId1"/>
  <rowBreaks count="1" manualBreakCount="1">
    <brk id="5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Ejecución  2</vt:lpstr>
      <vt:lpstr>Plantilla Ejecución 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2024-12-02T19:08:00Z</dcterms:modified>
  <cp:category/>
  <cp:contentStatus/>
</cp:coreProperties>
</file>