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9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bennyadames_prensadelpresidente_gob_do/Documents/GESTION CRB/OAI/OAI 2024/ABRIL/"/>
    </mc:Choice>
  </mc:AlternateContent>
  <xr:revisionPtr revIDLastSave="186" documentId="13_ncr:1_{1C935E77-A5CE-43A7-A070-5057F62B5112}" xr6:coauthVersionLast="47" xr6:coauthVersionMax="47" xr10:uidLastSave="{AC851ECE-F8CA-455E-AA81-FDAE9811FC5C}"/>
  <bookViews>
    <workbookView xWindow="-120" yWindow="-120" windowWidth="29040" windowHeight="15720" xr2:uid="{00000000-000D-0000-FFFF-FFFF00000000}"/>
  </bookViews>
  <sheets>
    <sheet name="Plantilla Ejecución " sheetId="3" r:id="rId1"/>
    <sheet name="Plantilla Ejecución  2" sheetId="4" state="hidden" r:id="rId2"/>
  </sheets>
  <definedNames>
    <definedName name="_xlnm.Print_Area" localSheetId="0">'Plantilla Ejecución '!$A$1:$P$103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55" i="3"/>
  <c r="H29" i="3"/>
  <c r="H16" i="3"/>
  <c r="H8" i="3"/>
  <c r="G55" i="3"/>
  <c r="G29" i="3"/>
  <c r="G16" i="3"/>
  <c r="G9" i="3"/>
  <c r="G8" i="3" s="1"/>
  <c r="E55" i="3"/>
  <c r="P55" i="3" s="1"/>
  <c r="F29" i="3"/>
  <c r="F16" i="3"/>
  <c r="P31" i="3"/>
  <c r="F9" i="3"/>
  <c r="F8" i="3" s="1"/>
  <c r="P10" i="3"/>
  <c r="P11" i="3"/>
  <c r="P13" i="3"/>
  <c r="P14" i="3"/>
  <c r="P15" i="3"/>
  <c r="P17" i="3"/>
  <c r="P18" i="3"/>
  <c r="P19" i="3"/>
  <c r="P21" i="3"/>
  <c r="P22" i="3"/>
  <c r="P23" i="3"/>
  <c r="P26" i="3"/>
  <c r="P27" i="3"/>
  <c r="P28" i="3"/>
  <c r="P30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E29" i="3"/>
  <c r="E16" i="3"/>
  <c r="E9" i="3"/>
  <c r="E8" i="3" s="1"/>
  <c r="D16" i="3"/>
  <c r="D9" i="3"/>
  <c r="B55" i="3"/>
  <c r="B29" i="3"/>
  <c r="B16" i="3"/>
  <c r="B9" i="3"/>
  <c r="D8" i="3" l="1"/>
  <c r="P16" i="3"/>
  <c r="P29" i="3"/>
  <c r="P9" i="3"/>
  <c r="P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8" i="3"/>
  <c r="D86" i="4" l="1"/>
  <c r="C86" i="4"/>
  <c r="C8" i="4"/>
  <c r="J86" i="4"/>
  <c r="L86" i="4"/>
  <c r="P9" i="4"/>
  <c r="E86" i="4"/>
  <c r="M86" i="4"/>
  <c r="F8" i="4"/>
  <c r="P8" i="4" s="1"/>
  <c r="P86" i="4" l="1"/>
  <c r="N90" i="3" l="1"/>
  <c r="M90" i="3"/>
  <c r="L90" i="3" l="1"/>
  <c r="K90" i="3"/>
  <c r="J90" i="3"/>
  <c r="I90" i="3"/>
  <c r="P88" i="3"/>
  <c r="P89" i="3"/>
  <c r="H90" i="3"/>
  <c r="G90" i="3"/>
  <c r="E90" i="3"/>
  <c r="D90" i="3"/>
  <c r="F90" i="3"/>
  <c r="P90" i="3" l="1"/>
</calcChain>
</file>

<file path=xl/sharedStrings.xml><?xml version="1.0" encoding="utf-8"?>
<sst xmlns="http://schemas.openxmlformats.org/spreadsheetml/2006/main" count="269" uniqueCount="114">
  <si>
    <t>Ministerio Administrativo de la Presidencia</t>
  </si>
  <si>
    <t>Direccion de Prensa del Presidente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</si>
  <si>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</si>
  <si>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</si>
  <si>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</si>
  <si>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</si>
  <si>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</si>
  <si>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>Presupuesto Mofificado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</si>
  <si>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</si>
  <si>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</si>
  <si>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</si>
  <si>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</si>
  <si>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</si>
  <si>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</si>
  <si>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</si>
  <si>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</si>
  <si>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</si>
  <si>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</si>
  <si>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</si>
  <si>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</si>
  <si>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</si>
  <si>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</si>
  <si>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</si>
  <si>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</si>
  <si>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</si>
  <si>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2.1.2 Compensaciones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</si>
  <si>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</si>
  <si>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</si>
  <si>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</si>
  <si>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</si>
  <si>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</si>
  <si>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</si>
  <si>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</si>
  <si>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2.2.5-  CONTRACION DE SERVICIO</t>
  </si>
  <si>
    <t>2.2.4 - TRANSPORTE Y ALMACENAJE</t>
  </si>
  <si>
    <t>2.2.5 - ALQUILERES Y RENTAS</t>
  </si>
  <si>
    <t>2.2.6 - SEGUROS</t>
  </si>
  <si>
    <t>2.2.7-CONTRACION DE SERVICIO Y MANTENIMIENTO MENORES</t>
  </si>
  <si>
    <t xml:space="preserve">2.2.7-MANTENIMIENTO Y REPARACION DE MAQUINARIAS Y EQUIPOS 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</si>
  <si>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</si>
  <si>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</si>
  <si>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</si>
  <si>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</si>
  <si>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</si>
  <si>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</si>
  <si>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</si>
  <si>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</si>
  <si>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</si>
  <si>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</si>
  <si>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</si>
  <si>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</si>
  <si>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</si>
  <si>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</si>
  <si>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</si>
  <si>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</si>
  <si>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</si>
  <si>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</si>
  <si>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</si>
  <si>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</si>
  <si>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</si>
  <si>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</si>
  <si>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</si>
  <si>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</si>
  <si>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</si>
  <si>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</si>
  <si>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</si>
  <si>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</si>
  <si>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</si>
  <si>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</si>
  <si>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</si>
  <si>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</si>
  <si>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</si>
  <si>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</si>
  <si>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</si>
  <si>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</si>
  <si>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</si>
  <si>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</si>
  <si>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</si>
  <si>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</si>
  <si>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</si>
  <si>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</si>
  <si>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</si>
  <si>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</si>
  <si>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</si>
  <si>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</si>
  <si>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</si>
  <si>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</si>
  <si>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</si>
  <si>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</si>
  <si>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</si>
  <si>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</si>
  <si>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</si>
  <si>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</si>
  <si>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</si>
  <si>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</si>
  <si>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</si>
  <si>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</si>
  <si>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</si>
  <si>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</si>
  <si>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</si>
  <si>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</si>
  <si>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-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</si>
  <si>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</si>
  <si>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</si>
  <si>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</si>
  <si>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</si>
  <si>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</si>
  <si>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</si>
  <si>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</si>
  <si>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</si>
  <si>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NURIS ARNO</t>
  </si>
  <si>
    <t xml:space="preserve">                                  DIRECTOR GENERAL                                 ENCDA. ADMINISTRATIVA Y FINANCIERA                                  ANALISTA DE PRESUPUESTO.</t>
  </si>
  <si>
    <t>SEPTIEMBRE 2023.</t>
  </si>
  <si>
    <t xml:space="preserve">                                     DANIEL GARCÍA                                                            BENNY ADAMES                                                                      CHERCI RUIZ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</si>
</sst>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7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0" borderId="8" xfId="0" applyFont="1" applyBorder="1"/>
    <xf numFmtId="164" fontId="4" fillId="5" borderId="8" xfId="1" applyFont="1" applyFill="1" applyBorder="1" applyAlignment="1">
      <alignment horizontal="center" wrapText="1"/>
    </xf>
    <xf numFmtId="0" fontId="4" fillId="6" borderId="0" xfId="0" applyFont="1" applyFill="1"/>
    <xf numFmtId="164" fontId="4" fillId="0" borderId="8" xfId="1" applyFont="1" applyFill="1" applyBorder="1" applyAlignment="1">
      <alignment horizontal="center" wrapText="1"/>
    </xf>
    <xf numFmtId="164" fontId="2" fillId="0" borderId="8" xfId="0" applyNumberFormat="1" applyFont="1" applyBorder="1"/>
    <xf numFmtId="4" fontId="4" fillId="0" borderId="0" xfId="0" applyNumberFormat="1" applyFont="1"/>
    <xf numFmtId="164" fontId="4" fillId="0" borderId="8" xfId="1" applyFont="1" applyBorder="1"/>
    <xf numFmtId="164" fontId="2" fillId="0" borderId="12" xfId="1" applyFont="1" applyBorder="1" applyAlignment="1">
      <alignment wrapText="1"/>
    </xf>
    <xf numFmtId="164" fontId="4" fillId="0" borderId="11" xfId="1" applyFont="1" applyBorder="1"/>
    <xf numFmtId="164" fontId="4" fillId="5" borderId="0" xfId="1" applyFont="1" applyFill="1"/>
    <xf numFmtId="0" fontId="5" fillId="6" borderId="0" xfId="0" applyFont="1" applyFill="1"/>
    <xf numFmtId="0" fontId="2" fillId="0" borderId="10" xfId="0" applyFont="1" applyBorder="1" applyAlignment="1">
      <alignment horizontal="left" vertical="center" wrapText="1"/>
    </xf>
    <xf numFmtId="164" fontId="2" fillId="0" borderId="8" xfId="1" applyFont="1" applyBorder="1" applyAlignment="1">
      <alignment horizontal="left" vertical="center" wrapText="1"/>
    </xf>
    <xf numFmtId="4" fontId="4" fillId="0" borderId="8" xfId="0" applyNumberFormat="1" applyFont="1" applyBorder="1"/>
    <xf numFmtId="4" fontId="2" fillId="0" borderId="8" xfId="0" applyNumberFormat="1" applyFont="1" applyBorder="1"/>
    <xf numFmtId="0" fontId="4" fillId="0" borderId="10" xfId="0" applyFont="1" applyBorder="1" applyAlignment="1">
      <alignment horizontal="left" vertical="center" wrapText="1" indent="2"/>
    </xf>
    <xf numFmtId="4" fontId="4" fillId="0" borderId="8" xfId="0" applyNumberFormat="1" applyFont="1" applyBorder="1" applyAlignment="1">
      <alignment horizontal="center"/>
    </xf>
    <xf numFmtId="164" fontId="4" fillId="0" borderId="8" xfId="1" applyFont="1" applyBorder="1" applyAlignment="1">
      <alignment horizontal="left" vertical="center" wrapText="1" indent="2"/>
    </xf>
    <xf numFmtId="4" fontId="4" fillId="0" borderId="11" xfId="0" applyNumberFormat="1" applyFont="1" applyBorder="1"/>
    <xf numFmtId="164" fontId="2" fillId="0" borderId="11" xfId="1" applyFont="1" applyBorder="1" applyAlignment="1">
      <alignment horizontal="left" vertical="center" wrapText="1"/>
    </xf>
    <xf numFmtId="164" fontId="4" fillId="0" borderId="11" xfId="1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64" fontId="2" fillId="2" borderId="8" xfId="1" applyFont="1" applyFill="1" applyBorder="1" applyAlignment="1">
      <alignment horizontal="left" vertical="center" wrapText="1"/>
    </xf>
    <xf numFmtId="164" fontId="2" fillId="2" borderId="11" xfId="1" applyFont="1" applyFill="1" applyBorder="1" applyAlignment="1">
      <alignment horizontal="left" vertical="center" wrapText="1"/>
    </xf>
    <xf numFmtId="164" fontId="4" fillId="0" borderId="8" xfId="1" applyFont="1" applyBorder="1" applyAlignment="1">
      <alignment horizontal="left" vertical="center" wrapText="1"/>
    </xf>
    <xf numFmtId="164" fontId="4" fillId="0" borderId="11" xfId="1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2" fillId="2" borderId="13" xfId="1" applyFont="1" applyFill="1" applyBorder="1" applyAlignment="1">
      <alignment horizontal="left" vertical="center" wrapText="1"/>
    </xf>
    <xf numFmtId="0" fontId="4" fillId="0" borderId="4" xfId="0" applyFont="1" applyBorder="1"/>
    <xf numFmtId="164" fontId="4" fillId="0" borderId="13" xfId="1" applyFont="1" applyBorder="1"/>
    <xf numFmtId="0" fontId="2" fillId="3" borderId="0" xfId="0" applyFont="1" applyFill="1" applyAlignment="1">
      <alignment horizontal="left" vertical="center" wrapText="1"/>
    </xf>
    <xf numFmtId="164" fontId="2" fillId="3" borderId="14" xfId="1" applyFont="1" applyFill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164" fontId="2" fillId="0" borderId="0" xfId="1" applyFont="1" applyBorder="1"/>
    <xf numFmtId="164" fontId="4" fillId="0" borderId="0" xfId="1" applyFont="1" applyBorder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14</xdr:col>
      <xdr:colOff>355601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1</xdr:col>
      <xdr:colOff>219075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4"/>
  <sheetViews>
    <sheetView showGridLines="0" tabSelected="1" view="pageBreakPreview" zoomScale="85" zoomScaleNormal="90" zoomScaleSheetLayoutView="85" workbookViewId="0"/>
  </sheetViews>
  <sheetFormatPr defaultColWidth="9.140625" defaultRowHeight="15.75"/>
  <cols>
    <col min="1" max="1" width="35.42578125" style="4" customWidth="1"/>
    <col min="2" max="2" width="18.42578125" style="67" bestFit="1" customWidth="1"/>
    <col min="3" max="3" width="18.42578125" style="67" customWidth="1"/>
    <col min="4" max="4" width="16.42578125" style="4" customWidth="1"/>
    <col min="5" max="5" width="15.7109375" style="4" customWidth="1"/>
    <col min="6" max="8" width="16" style="4" bestFit="1" customWidth="1"/>
    <col min="9" max="9" width="9.85546875" style="4" customWidth="1"/>
    <col min="10" max="10" width="10.42578125" style="4" customWidth="1"/>
    <col min="11" max="11" width="10" style="4" customWidth="1"/>
    <col min="12" max="12" width="12.5703125" style="4" customWidth="1"/>
    <col min="13" max="13" width="11.5703125" style="4" customWidth="1"/>
    <col min="14" max="14" width="12.42578125" style="4" customWidth="1"/>
    <col min="15" max="15" width="10.85546875" style="4" customWidth="1"/>
    <col min="16" max="16" width="17.5703125" style="4" bestFit="1" customWidth="1"/>
    <col min="17" max="17" width="16.85546875" style="4" bestFit="1" customWidth="1"/>
    <col min="18" max="18" width="12.7109375" style="4" bestFit="1" customWidth="1"/>
    <col min="19" max="16384" width="9.140625" style="4"/>
  </cols>
  <sheetData>
    <row r="1" spans="1:18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8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8">
      <c r="A3" s="105">
        <v>45413</v>
      </c>
      <c r="B3" s="105"/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8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8">
      <c r="A5" s="106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8">
      <c r="A6" s="5"/>
      <c r="B6" s="57"/>
      <c r="C6" s="57"/>
      <c r="D6" s="30" t="s">
        <v>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27" customHeight="1">
      <c r="A7" s="1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ht="16.5">
      <c r="A8" s="79" t="s">
        <v>21</v>
      </c>
      <c r="B8" s="80">
        <f>+B9+B16+B29+B55</f>
        <v>367852784</v>
      </c>
      <c r="C8" s="80"/>
      <c r="D8" s="80">
        <f>+D9+D16</f>
        <v>9125740.4900000002</v>
      </c>
      <c r="E8" s="23">
        <f>+E9+E16+E29</f>
        <v>9403985.1099999994</v>
      </c>
      <c r="F8" s="23">
        <f>+F9+F16+F29+E55</f>
        <v>15322938.649999999</v>
      </c>
      <c r="G8" s="23">
        <f>+G9+G16+G29+F55+G55</f>
        <v>14376642.33</v>
      </c>
      <c r="H8" s="23">
        <f>+H9+H16+H29+H55</f>
        <v>65095736.759999983</v>
      </c>
      <c r="I8" s="23"/>
      <c r="J8" s="23"/>
      <c r="K8" s="23"/>
      <c r="L8" s="23"/>
      <c r="M8" s="23"/>
      <c r="N8" s="23"/>
      <c r="O8" s="23"/>
      <c r="P8" s="23">
        <f>SUM(D8:O8)</f>
        <v>113325043.33999997</v>
      </c>
      <c r="R8" s="13"/>
    </row>
    <row r="9" spans="1:18" ht="32.25">
      <c r="A9" s="79" t="s">
        <v>22</v>
      </c>
      <c r="B9" s="80">
        <f>+B10+B11+B13+B15</f>
        <v>129783790</v>
      </c>
      <c r="C9" s="80"/>
      <c r="D9" s="81">
        <f>+D10+D11+D15</f>
        <v>8049736.9199999999</v>
      </c>
      <c r="E9" s="23">
        <f>+E10+E11+E15</f>
        <v>8258434.5</v>
      </c>
      <c r="F9" s="23">
        <f>+F10+F11+F15</f>
        <v>8206813.4500000002</v>
      </c>
      <c r="G9" s="23">
        <f>+G10+G11+G15+G12</f>
        <v>8073494.29</v>
      </c>
      <c r="H9" s="23">
        <f>+H10+H11+H15+H12</f>
        <v>14351829.609999999</v>
      </c>
      <c r="I9" s="23"/>
      <c r="J9" s="23"/>
      <c r="K9" s="23"/>
      <c r="L9" s="23"/>
      <c r="M9" s="82"/>
      <c r="N9" s="82"/>
      <c r="O9" s="23"/>
      <c r="P9" s="23">
        <f t="shared" ref="P9:P76" si="0">SUM(D9:O9)</f>
        <v>46940308.769999996</v>
      </c>
    </row>
    <row r="10" spans="1:18" ht="16.5">
      <c r="A10" s="83" t="s">
        <v>23</v>
      </c>
      <c r="B10" s="81">
        <v>88523142.200000003</v>
      </c>
      <c r="C10" s="81"/>
      <c r="D10" s="81">
        <v>6546000</v>
      </c>
      <c r="E10" s="81">
        <v>6760596.2199999997</v>
      </c>
      <c r="F10" s="22">
        <v>6668681.1200000001</v>
      </c>
      <c r="G10" s="22">
        <v>4300750</v>
      </c>
      <c r="H10" s="22">
        <v>6732124.8300000001</v>
      </c>
      <c r="I10" s="22"/>
      <c r="J10" s="22"/>
      <c r="K10" s="81"/>
      <c r="L10" s="22"/>
      <c r="M10" s="81"/>
      <c r="N10" s="81"/>
      <c r="O10" s="81"/>
      <c r="P10" s="23">
        <f t="shared" si="0"/>
        <v>31008152.170000002</v>
      </c>
    </row>
    <row r="11" spans="1:18" ht="16.5">
      <c r="A11" s="83" t="s">
        <v>24</v>
      </c>
      <c r="B11" s="81">
        <v>27990000</v>
      </c>
      <c r="C11" s="81"/>
      <c r="D11" s="81">
        <v>511000</v>
      </c>
      <c r="E11" s="81">
        <v>511000</v>
      </c>
      <c r="F11" s="22">
        <v>536721.05000000005</v>
      </c>
      <c r="G11" s="84">
        <v>2200000</v>
      </c>
      <c r="H11" s="22"/>
      <c r="I11" s="22"/>
      <c r="J11" s="22"/>
      <c r="K11" s="81"/>
      <c r="L11" s="81"/>
      <c r="M11" s="81"/>
      <c r="N11" s="81"/>
      <c r="O11" s="81"/>
      <c r="P11" s="23">
        <f t="shared" si="0"/>
        <v>3758721.05</v>
      </c>
    </row>
    <row r="12" spans="1:18" ht="16.5">
      <c r="A12" s="83" t="s">
        <v>25</v>
      </c>
      <c r="B12" s="81"/>
      <c r="C12" s="81"/>
      <c r="D12" s="81"/>
      <c r="E12" s="81"/>
      <c r="F12" s="22"/>
      <c r="G12" s="84">
        <v>585627.06999999995</v>
      </c>
      <c r="H12" s="22">
        <v>6633250</v>
      </c>
      <c r="I12" s="22"/>
      <c r="J12" s="22"/>
      <c r="K12" s="81"/>
      <c r="L12" s="81"/>
      <c r="M12" s="81"/>
      <c r="N12" s="81"/>
      <c r="O12" s="81"/>
      <c r="P12" s="23"/>
    </row>
    <row r="13" spans="1:18" ht="28.5" customHeight="1">
      <c r="A13" s="83" t="s">
        <v>26</v>
      </c>
      <c r="B13" s="81">
        <v>50000</v>
      </c>
      <c r="C13" s="81"/>
      <c r="D13" s="22"/>
      <c r="E13" s="22"/>
      <c r="F13" s="22"/>
      <c r="G13" s="23"/>
      <c r="H13" s="22"/>
      <c r="I13" s="23"/>
      <c r="J13" s="22"/>
      <c r="K13" s="23"/>
      <c r="L13" s="23"/>
      <c r="M13" s="23"/>
      <c r="N13" s="23"/>
      <c r="O13" s="23"/>
      <c r="P13" s="23">
        <f t="shared" si="0"/>
        <v>0</v>
      </c>
    </row>
    <row r="14" spans="1:18" ht="32.25" customHeight="1">
      <c r="A14" s="83" t="s">
        <v>27</v>
      </c>
      <c r="B14" s="85"/>
      <c r="C14" s="85"/>
      <c r="D14" s="22"/>
      <c r="E14" s="22"/>
      <c r="F14" s="22"/>
      <c r="G14" s="23"/>
      <c r="H14" s="22"/>
      <c r="I14" s="23"/>
      <c r="J14" s="22"/>
      <c r="K14" s="23"/>
      <c r="L14" s="23"/>
      <c r="M14" s="23"/>
      <c r="N14" s="23"/>
      <c r="O14" s="23"/>
      <c r="P14" s="23">
        <f t="shared" si="0"/>
        <v>0</v>
      </c>
    </row>
    <row r="15" spans="1:18" ht="27" customHeight="1">
      <c r="A15" s="83" t="s">
        <v>28</v>
      </c>
      <c r="B15" s="81">
        <v>13220647.800000001</v>
      </c>
      <c r="C15" s="81"/>
      <c r="D15" s="81">
        <v>992736.92</v>
      </c>
      <c r="E15" s="81">
        <v>986838.28</v>
      </c>
      <c r="F15" s="22">
        <v>1001411.28</v>
      </c>
      <c r="G15" s="84">
        <v>987117.22</v>
      </c>
      <c r="H15" s="22">
        <v>986454.78</v>
      </c>
      <c r="I15" s="22"/>
      <c r="J15" s="22"/>
      <c r="K15" s="81"/>
      <c r="L15" s="81"/>
      <c r="M15" s="81"/>
      <c r="N15" s="81"/>
      <c r="O15" s="81"/>
      <c r="P15" s="23">
        <f t="shared" si="0"/>
        <v>4954558.4800000004</v>
      </c>
    </row>
    <row r="16" spans="1:18" ht="16.5">
      <c r="A16" s="79" t="s">
        <v>29</v>
      </c>
      <c r="B16" s="80">
        <f>+B17+B18+B19+B21+B22+B23+B26+B27+B28</f>
        <v>193434758.59999999</v>
      </c>
      <c r="C16" s="80"/>
      <c r="D16" s="82">
        <f>+D17+D22+D23</f>
        <v>1076003.5699999998</v>
      </c>
      <c r="E16" s="23">
        <f>+E17+E18+E22+E23+E26+E28</f>
        <v>1067917.24</v>
      </c>
      <c r="F16" s="23">
        <f>+F17+F18+F19+F21+F22+F23+F26+F27+F28</f>
        <v>2638041.15</v>
      </c>
      <c r="G16" s="23">
        <f>+G17+G18+G19+G21+G22+G23+G26+G27+G28+G20+G24+G25</f>
        <v>6010755.5500000017</v>
      </c>
      <c r="H16" s="23">
        <f>+H17+H18+H22+H23+H26+H28+H19+H20+H24+H27</f>
        <v>38563070.069999985</v>
      </c>
      <c r="I16" s="23"/>
      <c r="J16" s="23"/>
      <c r="K16" s="23"/>
      <c r="L16" s="23"/>
      <c r="M16" s="23"/>
      <c r="N16" s="23"/>
      <c r="O16" s="23"/>
      <c r="P16" s="23">
        <f t="shared" si="0"/>
        <v>49355787.579999983</v>
      </c>
    </row>
    <row r="17" spans="1:371" ht="16.5">
      <c r="A17" s="83" t="s">
        <v>30</v>
      </c>
      <c r="B17" s="81">
        <v>6085500</v>
      </c>
      <c r="C17" s="81"/>
      <c r="D17" s="81">
        <v>396010.79</v>
      </c>
      <c r="E17" s="81">
        <v>408332.82</v>
      </c>
      <c r="F17" s="22">
        <v>47791.15</v>
      </c>
      <c r="G17" s="22">
        <v>622813.34</v>
      </c>
      <c r="H17" s="22">
        <v>45773.19</v>
      </c>
      <c r="I17" s="22"/>
      <c r="J17" s="81"/>
      <c r="K17" s="81"/>
      <c r="L17" s="81"/>
      <c r="M17" s="81"/>
      <c r="N17" s="81"/>
      <c r="O17" s="81"/>
      <c r="P17" s="23">
        <f t="shared" si="0"/>
        <v>1520721.29</v>
      </c>
    </row>
    <row r="18" spans="1:371" s="70" customFormat="1" ht="32.25">
      <c r="A18" s="83" t="s">
        <v>31</v>
      </c>
      <c r="B18" s="81">
        <v>159207700.59999999</v>
      </c>
      <c r="C18" s="81"/>
      <c r="D18" s="71"/>
      <c r="E18" s="81">
        <v>30895.94</v>
      </c>
      <c r="F18" s="71">
        <v>50014.3</v>
      </c>
      <c r="G18" s="71">
        <v>3941200</v>
      </c>
      <c r="H18" s="71">
        <v>37053073.799999997</v>
      </c>
      <c r="I18" s="71"/>
      <c r="J18" s="71"/>
      <c r="K18" s="81"/>
      <c r="L18" s="81"/>
      <c r="M18" s="81"/>
      <c r="N18" s="81"/>
      <c r="O18" s="81"/>
      <c r="P18" s="23">
        <f t="shared" si="0"/>
        <v>41075184.039999999</v>
      </c>
      <c r="Q18" s="77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  <c r="IY18" s="78"/>
      <c r="IZ18" s="78"/>
      <c r="JA18" s="78"/>
      <c r="JB18" s="78"/>
      <c r="JC18" s="78"/>
      <c r="JD18" s="78"/>
      <c r="JE18" s="78"/>
      <c r="JF18" s="78"/>
      <c r="JG18" s="78"/>
      <c r="JH18" s="78"/>
      <c r="JI18" s="78"/>
      <c r="JJ18" s="78"/>
      <c r="JK18" s="78"/>
      <c r="JL18" s="78"/>
      <c r="JM18" s="78"/>
      <c r="JN18" s="78"/>
      <c r="JO18" s="78"/>
      <c r="JP18" s="78"/>
      <c r="JQ18" s="78"/>
      <c r="JR18" s="78"/>
      <c r="JS18" s="78"/>
      <c r="JT18" s="78"/>
      <c r="JU18" s="78"/>
      <c r="JV18" s="78"/>
      <c r="JW18" s="78"/>
      <c r="JX18" s="78"/>
      <c r="JY18" s="78"/>
      <c r="JZ18" s="78"/>
      <c r="KA18" s="78"/>
      <c r="KB18" s="78"/>
      <c r="KC18" s="78"/>
      <c r="KD18" s="78"/>
      <c r="KE18" s="78"/>
      <c r="KF18" s="78"/>
      <c r="KG18" s="78"/>
      <c r="KH18" s="78"/>
      <c r="KI18" s="78"/>
      <c r="KJ18" s="78"/>
      <c r="KK18" s="78"/>
      <c r="KL18" s="78"/>
      <c r="KM18" s="78"/>
      <c r="KN18" s="78"/>
      <c r="KO18" s="78"/>
      <c r="KP18" s="78"/>
      <c r="KQ18" s="78"/>
      <c r="KR18" s="78"/>
      <c r="KS18" s="78"/>
      <c r="KT18" s="78"/>
      <c r="KU18" s="78"/>
      <c r="KV18" s="78"/>
      <c r="KW18" s="78"/>
      <c r="KX18" s="78"/>
      <c r="KY18" s="78"/>
      <c r="KZ18" s="78"/>
      <c r="LA18" s="78"/>
      <c r="LB18" s="78"/>
      <c r="LC18" s="78"/>
      <c r="LD18" s="78"/>
      <c r="LE18" s="78"/>
      <c r="LF18" s="78"/>
      <c r="LG18" s="78"/>
      <c r="LH18" s="78"/>
      <c r="LI18" s="78"/>
      <c r="LJ18" s="78"/>
      <c r="LK18" s="78"/>
      <c r="LL18" s="78"/>
      <c r="LM18" s="78"/>
      <c r="LN18" s="78"/>
      <c r="LO18" s="78"/>
      <c r="LP18" s="78"/>
      <c r="LQ18" s="78"/>
      <c r="LR18" s="78"/>
      <c r="LS18" s="78"/>
      <c r="LT18" s="78"/>
      <c r="LU18" s="78"/>
      <c r="LV18" s="78"/>
      <c r="LW18" s="78"/>
      <c r="LX18" s="78"/>
      <c r="LY18" s="78"/>
      <c r="LZ18" s="78"/>
      <c r="MA18" s="78"/>
      <c r="MB18" s="78"/>
      <c r="MC18" s="78"/>
      <c r="MD18" s="78"/>
      <c r="ME18" s="78"/>
      <c r="MF18" s="78"/>
      <c r="MG18" s="78"/>
      <c r="MH18" s="78"/>
      <c r="MI18" s="78"/>
      <c r="MJ18" s="78"/>
      <c r="MK18" s="78"/>
      <c r="ML18" s="78"/>
      <c r="MM18" s="78"/>
      <c r="MN18" s="78"/>
      <c r="MO18" s="78"/>
      <c r="MP18" s="78"/>
      <c r="MQ18" s="78"/>
      <c r="MR18" s="78"/>
      <c r="MS18" s="78"/>
      <c r="MT18" s="78"/>
      <c r="MU18" s="78"/>
      <c r="MV18" s="78"/>
      <c r="MW18" s="78"/>
      <c r="MX18" s="78"/>
      <c r="MY18" s="78"/>
      <c r="MZ18" s="78"/>
      <c r="NA18" s="78"/>
      <c r="NB18" s="78"/>
      <c r="NC18" s="78"/>
      <c r="ND18" s="78"/>
      <c r="NE18" s="78"/>
      <c r="NF18" s="78"/>
      <c r="NG18" s="78"/>
    </row>
    <row r="19" spans="1:371" ht="24.75" customHeight="1">
      <c r="A19" s="83" t="s">
        <v>32</v>
      </c>
      <c r="B19" s="81">
        <v>2700000</v>
      </c>
      <c r="C19" s="81"/>
      <c r="D19" s="23"/>
      <c r="E19" s="23"/>
      <c r="F19" s="84">
        <v>490182.5</v>
      </c>
      <c r="G19" s="22">
        <v>286525</v>
      </c>
      <c r="H19" s="22">
        <v>5664</v>
      </c>
      <c r="I19" s="22"/>
      <c r="J19" s="22"/>
      <c r="K19" s="81"/>
      <c r="L19" s="81"/>
      <c r="M19" s="81"/>
      <c r="N19" s="69"/>
      <c r="O19" s="81"/>
      <c r="P19" s="23">
        <f t="shared" si="0"/>
        <v>782371.5</v>
      </c>
      <c r="Q19" s="67"/>
    </row>
    <row r="20" spans="1:371" ht="16.5">
      <c r="A20" s="83" t="s">
        <v>33</v>
      </c>
      <c r="B20" s="81"/>
      <c r="C20" s="81"/>
      <c r="D20" s="23"/>
      <c r="E20" s="23"/>
      <c r="F20" s="84"/>
      <c r="G20" s="22">
        <v>349474.94</v>
      </c>
      <c r="H20" s="22">
        <v>346290.62</v>
      </c>
      <c r="I20" s="22"/>
      <c r="J20" s="22"/>
      <c r="K20" s="81"/>
      <c r="L20" s="81"/>
      <c r="M20" s="81"/>
      <c r="N20" s="69"/>
      <c r="O20" s="81"/>
      <c r="P20" s="23"/>
      <c r="Q20" s="67"/>
    </row>
    <row r="21" spans="1:371" ht="30.75" customHeight="1">
      <c r="A21" s="83" t="s">
        <v>34</v>
      </c>
      <c r="B21" s="81">
        <v>450000</v>
      </c>
      <c r="C21" s="81"/>
      <c r="D21" s="23"/>
      <c r="E21" s="23"/>
      <c r="F21" s="22">
        <v>100000</v>
      </c>
      <c r="G21" s="84"/>
      <c r="H21" s="22"/>
      <c r="I21" s="22"/>
      <c r="J21" s="22"/>
      <c r="K21" s="23"/>
      <c r="L21" s="23"/>
      <c r="M21" s="81"/>
      <c r="N21" s="69"/>
      <c r="O21" s="81"/>
      <c r="P21" s="23">
        <f t="shared" si="0"/>
        <v>100000</v>
      </c>
      <c r="Q21" s="13"/>
    </row>
    <row r="22" spans="1:371" ht="16.5">
      <c r="A22" s="83" t="s">
        <v>35</v>
      </c>
      <c r="B22" s="81">
        <v>6535241</v>
      </c>
      <c r="C22" s="81"/>
      <c r="D22" s="81">
        <v>364674.15</v>
      </c>
      <c r="E22" s="81">
        <v>59000</v>
      </c>
      <c r="F22" s="22">
        <v>733430.53</v>
      </c>
      <c r="G22" s="84"/>
      <c r="H22" s="22"/>
      <c r="I22" s="22"/>
      <c r="J22" s="22"/>
      <c r="K22" s="81"/>
      <c r="L22" s="22"/>
      <c r="M22" s="81"/>
      <c r="N22" s="81"/>
      <c r="O22" s="81"/>
      <c r="P22" s="23">
        <f t="shared" si="0"/>
        <v>1157104.6800000002</v>
      </c>
    </row>
    <row r="23" spans="1:371" ht="16.5">
      <c r="A23" s="83" t="s">
        <v>36</v>
      </c>
      <c r="B23" s="81">
        <v>5840396</v>
      </c>
      <c r="C23" s="81"/>
      <c r="D23" s="81">
        <v>315318.63</v>
      </c>
      <c r="E23" s="81">
        <v>308481.78000000003</v>
      </c>
      <c r="F23" s="22">
        <v>300277.56</v>
      </c>
      <c r="G23" s="84">
        <v>318627.15000000002</v>
      </c>
      <c r="H23" s="22">
        <v>188727</v>
      </c>
      <c r="I23" s="22"/>
      <c r="J23" s="22"/>
      <c r="K23" s="81"/>
      <c r="L23" s="81"/>
      <c r="M23" s="81"/>
      <c r="N23" s="81"/>
      <c r="O23" s="81"/>
      <c r="P23" s="23">
        <f t="shared" si="0"/>
        <v>1431432.12</v>
      </c>
      <c r="Q23" s="73"/>
    </row>
    <row r="24" spans="1:371" ht="32.25">
      <c r="A24" s="83" t="s">
        <v>37</v>
      </c>
      <c r="B24" s="81"/>
      <c r="C24" s="81"/>
      <c r="D24" s="81"/>
      <c r="E24" s="81"/>
      <c r="F24" s="22"/>
      <c r="G24" s="84">
        <v>7213.48</v>
      </c>
      <c r="H24" s="22">
        <v>231282.66</v>
      </c>
      <c r="I24" s="22"/>
      <c r="J24" s="22"/>
      <c r="K24" s="81"/>
      <c r="L24" s="81"/>
      <c r="M24" s="81"/>
      <c r="N24" s="81"/>
      <c r="O24" s="81"/>
      <c r="P24" s="23"/>
      <c r="Q24" s="73"/>
    </row>
    <row r="25" spans="1:371" ht="40.5" customHeight="1">
      <c r="A25" s="83" t="s">
        <v>38</v>
      </c>
      <c r="B25" s="81"/>
      <c r="C25" s="81"/>
      <c r="D25" s="81"/>
      <c r="E25" s="81"/>
      <c r="F25" s="22"/>
      <c r="G25" s="84">
        <v>52580.08</v>
      </c>
      <c r="H25" s="22"/>
      <c r="I25" s="22"/>
      <c r="J25" s="22"/>
      <c r="K25" s="81"/>
      <c r="L25" s="81"/>
      <c r="M25" s="81"/>
      <c r="N25" s="81"/>
      <c r="O25" s="81"/>
      <c r="P25" s="23"/>
      <c r="Q25" s="73"/>
    </row>
    <row r="26" spans="1:371" ht="46.5" customHeight="1">
      <c r="A26" s="83" t="s">
        <v>39</v>
      </c>
      <c r="B26" s="81">
        <v>4012000</v>
      </c>
      <c r="C26" s="81"/>
      <c r="D26" s="23"/>
      <c r="E26" s="81">
        <v>94472.7</v>
      </c>
      <c r="F26" s="22">
        <v>67405.55</v>
      </c>
      <c r="G26" s="84"/>
      <c r="H26" s="22"/>
      <c r="I26" s="22"/>
      <c r="J26" s="22"/>
      <c r="K26" s="81"/>
      <c r="L26" s="81"/>
      <c r="M26" s="81"/>
      <c r="N26" s="81"/>
      <c r="O26" s="81"/>
      <c r="P26" s="23">
        <f t="shared" si="0"/>
        <v>161878.25</v>
      </c>
    </row>
    <row r="27" spans="1:371" ht="40.5" customHeight="1">
      <c r="A27" s="83" t="s">
        <v>40</v>
      </c>
      <c r="B27" s="81">
        <v>1326304</v>
      </c>
      <c r="C27" s="86"/>
      <c r="D27" s="54"/>
      <c r="E27" s="22"/>
      <c r="F27" s="22">
        <v>24585.66</v>
      </c>
      <c r="G27" s="84">
        <v>71737.16</v>
      </c>
      <c r="H27" s="22">
        <v>59000</v>
      </c>
      <c r="I27" s="22"/>
      <c r="J27" s="22"/>
      <c r="K27" s="81"/>
      <c r="L27" s="81"/>
      <c r="M27" s="81"/>
      <c r="N27" s="81"/>
      <c r="O27" s="81"/>
      <c r="P27" s="23">
        <f t="shared" si="0"/>
        <v>155322.82</v>
      </c>
    </row>
    <row r="28" spans="1:371" ht="32.25">
      <c r="A28" s="83" t="s">
        <v>41</v>
      </c>
      <c r="B28" s="81">
        <v>7277617</v>
      </c>
      <c r="C28" s="86"/>
      <c r="D28" s="54"/>
      <c r="E28" s="81">
        <v>166734</v>
      </c>
      <c r="F28" s="22">
        <v>824353.9</v>
      </c>
      <c r="G28" s="84">
        <v>360584.4</v>
      </c>
      <c r="H28" s="22">
        <v>633258.80000000005</v>
      </c>
      <c r="I28" s="22"/>
      <c r="J28" s="22"/>
      <c r="K28" s="81"/>
      <c r="L28" s="81"/>
      <c r="M28" s="81"/>
      <c r="N28" s="81"/>
      <c r="O28" s="81"/>
      <c r="P28" s="23">
        <f t="shared" si="0"/>
        <v>1984931.1</v>
      </c>
    </row>
    <row r="29" spans="1:371" ht="16.5">
      <c r="A29" s="79" t="s">
        <v>42</v>
      </c>
      <c r="B29" s="80">
        <f>+B30+B31+B32+B33+B34+B35+B36+B38</f>
        <v>29727136</v>
      </c>
      <c r="C29" s="87"/>
      <c r="D29" s="48"/>
      <c r="E29" s="23">
        <f>+E30+E34+E36+E38</f>
        <v>77633.37</v>
      </c>
      <c r="F29" s="23">
        <f>+F30+F31+F32+F33+F34+F35+F36+F37+F38</f>
        <v>4394996.03</v>
      </c>
      <c r="G29" s="23">
        <f>+G30+G31+G32+G33+G34+G35+G36+G37+G38</f>
        <v>272241.03999999998</v>
      </c>
      <c r="H29" s="23">
        <f>+H30+H34+H36+H38</f>
        <v>333319.05</v>
      </c>
      <c r="I29" s="72"/>
      <c r="J29" s="23"/>
      <c r="K29" s="23"/>
      <c r="L29" s="82"/>
      <c r="M29" s="23"/>
      <c r="N29" s="23"/>
      <c r="O29" s="23"/>
      <c r="P29" s="23">
        <f t="shared" si="0"/>
        <v>5078189.49</v>
      </c>
    </row>
    <row r="30" spans="1:371" ht="32.25">
      <c r="A30" s="83" t="s">
        <v>43</v>
      </c>
      <c r="B30" s="81">
        <v>455808</v>
      </c>
      <c r="C30" s="86"/>
      <c r="D30" s="48"/>
      <c r="E30" s="81">
        <v>4260</v>
      </c>
      <c r="F30" s="84">
        <v>60813.24</v>
      </c>
      <c r="G30" s="84">
        <v>2640</v>
      </c>
      <c r="H30" s="22">
        <v>333319.05</v>
      </c>
      <c r="I30" s="22"/>
      <c r="J30" s="22"/>
      <c r="K30" s="81"/>
      <c r="L30" s="81"/>
      <c r="M30" s="81"/>
      <c r="N30" s="23"/>
      <c r="O30" s="81"/>
      <c r="P30" s="23">
        <f t="shared" si="0"/>
        <v>401032.29</v>
      </c>
    </row>
    <row r="31" spans="1:371" ht="16.5">
      <c r="A31" s="83" t="s">
        <v>44</v>
      </c>
      <c r="B31" s="81">
        <v>468372</v>
      </c>
      <c r="C31" s="86"/>
      <c r="D31" s="48"/>
      <c r="E31" s="23"/>
      <c r="F31" s="23"/>
      <c r="G31" s="29"/>
      <c r="H31" s="22"/>
      <c r="I31" s="22"/>
      <c r="J31" s="22"/>
      <c r="K31" s="23"/>
      <c r="L31" s="81"/>
      <c r="M31" s="23"/>
      <c r="N31" s="23"/>
      <c r="O31" s="23"/>
      <c r="P31" s="23">
        <f t="shared" si="0"/>
        <v>0</v>
      </c>
    </row>
    <row r="32" spans="1:371" ht="32.25">
      <c r="A32" s="83" t="s">
        <v>45</v>
      </c>
      <c r="B32" s="81">
        <v>251102</v>
      </c>
      <c r="C32" s="86"/>
      <c r="D32" s="48"/>
      <c r="E32" s="23"/>
      <c r="F32" s="84">
        <v>73401.78</v>
      </c>
      <c r="G32" s="22"/>
      <c r="H32" s="22"/>
      <c r="I32" s="22"/>
      <c r="J32" s="22"/>
      <c r="K32" s="23"/>
      <c r="L32" s="81"/>
      <c r="M32" s="81"/>
      <c r="N32" s="23"/>
      <c r="O32" s="81"/>
      <c r="P32" s="23">
        <f t="shared" si="0"/>
        <v>73401.78</v>
      </c>
    </row>
    <row r="33" spans="1:16" ht="21.75" customHeight="1">
      <c r="A33" s="83" t="s">
        <v>46</v>
      </c>
      <c r="B33" s="81">
        <v>12000</v>
      </c>
      <c r="C33" s="86"/>
      <c r="D33" s="48"/>
      <c r="E33" s="23"/>
      <c r="F33" s="84">
        <v>1652</v>
      </c>
      <c r="G33" s="23"/>
      <c r="H33" s="22"/>
      <c r="I33" s="22"/>
      <c r="J33" s="22"/>
      <c r="K33" s="23"/>
      <c r="L33" s="81"/>
      <c r="M33" s="23"/>
      <c r="N33" s="23"/>
      <c r="O33" s="23"/>
      <c r="P33" s="23">
        <f t="shared" si="0"/>
        <v>1652</v>
      </c>
    </row>
    <row r="34" spans="1:16" ht="27.75" customHeight="1">
      <c r="A34" s="83" t="s">
        <v>47</v>
      </c>
      <c r="B34" s="81">
        <v>540000</v>
      </c>
      <c r="C34" s="86"/>
      <c r="D34" s="48"/>
      <c r="E34" s="81">
        <v>45025.87</v>
      </c>
      <c r="F34" s="84">
        <v>46127.76</v>
      </c>
      <c r="G34" s="22">
        <v>48047.24</v>
      </c>
      <c r="H34" s="22"/>
      <c r="I34" s="68"/>
      <c r="J34" s="22"/>
      <c r="K34" s="23"/>
      <c r="L34" s="23"/>
      <c r="M34" s="23"/>
      <c r="N34" s="81"/>
      <c r="O34" s="23"/>
      <c r="P34" s="23">
        <f t="shared" si="0"/>
        <v>139200.87</v>
      </c>
    </row>
    <row r="35" spans="1:16" ht="32.25">
      <c r="A35" s="83" t="s">
        <v>48</v>
      </c>
      <c r="B35" s="81">
        <v>3040</v>
      </c>
      <c r="C35" s="86"/>
      <c r="D35" s="48"/>
      <c r="E35" s="23"/>
      <c r="F35" s="84">
        <v>1507.96</v>
      </c>
      <c r="G35" s="22">
        <v>221553.8</v>
      </c>
      <c r="H35" s="22"/>
      <c r="I35" s="22"/>
      <c r="J35" s="22"/>
      <c r="K35" s="23"/>
      <c r="L35" s="81"/>
      <c r="M35" s="23"/>
      <c r="N35" s="22"/>
      <c r="O35" s="23"/>
      <c r="P35" s="23">
        <f t="shared" si="0"/>
        <v>223061.75999999998</v>
      </c>
    </row>
    <row r="36" spans="1:16" ht="43.5" customHeight="1">
      <c r="A36" s="83" t="s">
        <v>49</v>
      </c>
      <c r="B36" s="81">
        <v>6274320</v>
      </c>
      <c r="C36" s="86"/>
      <c r="D36" s="48"/>
      <c r="E36" s="81">
        <v>20323.5</v>
      </c>
      <c r="F36" s="84">
        <v>3949710</v>
      </c>
      <c r="G36" s="23"/>
      <c r="H36" s="22"/>
      <c r="I36" s="22"/>
      <c r="J36" s="22"/>
      <c r="K36" s="81"/>
      <c r="L36" s="81"/>
      <c r="M36" s="81"/>
      <c r="N36" s="81"/>
      <c r="O36" s="81"/>
      <c r="P36" s="23">
        <f t="shared" si="0"/>
        <v>3970033.5</v>
      </c>
    </row>
    <row r="37" spans="1:16" ht="56.25" customHeight="1">
      <c r="A37" s="83" t="s">
        <v>50</v>
      </c>
      <c r="B37" s="74"/>
      <c r="C37" s="76"/>
      <c r="D37" s="48"/>
      <c r="E37" s="23"/>
      <c r="F37" s="23"/>
      <c r="G37" s="23"/>
      <c r="H37" s="23"/>
      <c r="I37" s="22"/>
      <c r="J37" s="22"/>
      <c r="K37" s="23"/>
      <c r="L37" s="23"/>
      <c r="M37" s="23"/>
      <c r="N37" s="22"/>
      <c r="O37" s="23"/>
      <c r="P37" s="23">
        <f t="shared" si="0"/>
        <v>0</v>
      </c>
    </row>
    <row r="38" spans="1:16" ht="30.75" customHeight="1">
      <c r="A38" s="83" t="s">
        <v>51</v>
      </c>
      <c r="B38" s="81">
        <v>21722494</v>
      </c>
      <c r="C38" s="86"/>
      <c r="D38" s="48"/>
      <c r="E38" s="81">
        <v>8024</v>
      </c>
      <c r="F38" s="84">
        <v>261783.29</v>
      </c>
      <c r="G38" s="22"/>
      <c r="H38" s="84"/>
      <c r="I38" s="22"/>
      <c r="J38" s="22"/>
      <c r="K38" s="81"/>
      <c r="L38" s="81"/>
      <c r="M38" s="81"/>
      <c r="N38" s="81"/>
      <c r="O38" s="81"/>
      <c r="P38" s="23">
        <f t="shared" si="0"/>
        <v>269807.29000000004</v>
      </c>
    </row>
    <row r="39" spans="1:16" ht="16.5">
      <c r="A39" s="79" t="s">
        <v>52</v>
      </c>
      <c r="B39" s="80"/>
      <c r="C39" s="87"/>
      <c r="D39" s="48"/>
      <c r="E39" s="23"/>
      <c r="F39" s="23"/>
      <c r="G39" s="23"/>
      <c r="H39" s="23"/>
      <c r="I39" s="23"/>
      <c r="J39" s="23"/>
      <c r="K39" s="23"/>
      <c r="L39" s="23"/>
      <c r="M39" s="23"/>
      <c r="N39" s="22"/>
      <c r="O39" s="23"/>
      <c r="P39" s="23">
        <f t="shared" si="0"/>
        <v>0</v>
      </c>
    </row>
    <row r="40" spans="1:16" ht="32.25">
      <c r="A40" s="83" t="s">
        <v>53</v>
      </c>
      <c r="B40" s="85"/>
      <c r="C40" s="88"/>
      <c r="D40" s="48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0"/>
        <v>0</v>
      </c>
    </row>
    <row r="41" spans="1:16" ht="29.25" customHeight="1">
      <c r="A41" s="83" t="s">
        <v>54</v>
      </c>
      <c r="B41" s="85"/>
      <c r="C41" s="88"/>
      <c r="D41" s="48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0"/>
        <v>0</v>
      </c>
    </row>
    <row r="42" spans="1:16" ht="33.75" customHeight="1">
      <c r="A42" s="83" t="s">
        <v>55</v>
      </c>
      <c r="B42" s="85"/>
      <c r="C42" s="88"/>
      <c r="D42" s="48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0"/>
        <v>0</v>
      </c>
    </row>
    <row r="43" spans="1:16" ht="48.75">
      <c r="A43" s="83" t="s">
        <v>56</v>
      </c>
      <c r="B43" s="85"/>
      <c r="C43" s="88"/>
      <c r="D43" s="48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0"/>
        <v>0</v>
      </c>
    </row>
    <row r="44" spans="1:16" ht="48.75">
      <c r="A44" s="83" t="s">
        <v>57</v>
      </c>
      <c r="B44" s="85"/>
      <c r="C44" s="88"/>
      <c r="D44" s="48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0"/>
        <v>0</v>
      </c>
    </row>
    <row r="45" spans="1:16" ht="32.25">
      <c r="A45" s="83" t="s">
        <v>58</v>
      </c>
      <c r="B45" s="85"/>
      <c r="C45" s="88"/>
      <c r="D45" s="48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0"/>
        <v>0</v>
      </c>
    </row>
    <row r="46" spans="1:16" ht="48.75">
      <c r="A46" s="83" t="s">
        <v>59</v>
      </c>
      <c r="B46" s="85"/>
      <c r="C46" s="88"/>
      <c r="D46" s="48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0"/>
        <v>0</v>
      </c>
    </row>
    <row r="47" spans="1:16" ht="16.5">
      <c r="A47" s="79" t="s">
        <v>60</v>
      </c>
      <c r="B47" s="80"/>
      <c r="C47" s="87"/>
      <c r="D47" s="48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0"/>
        <v>0</v>
      </c>
    </row>
    <row r="48" spans="1:16" ht="32.25">
      <c r="A48" s="83" t="s">
        <v>61</v>
      </c>
      <c r="B48" s="85"/>
      <c r="C48" s="88"/>
      <c r="D48" s="48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0"/>
        <v>0</v>
      </c>
    </row>
    <row r="49" spans="1:16" ht="27.75" customHeight="1">
      <c r="A49" s="83" t="s">
        <v>62</v>
      </c>
      <c r="B49" s="85"/>
      <c r="C49" s="88"/>
      <c r="D49" s="48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0"/>
        <v>0</v>
      </c>
    </row>
    <row r="50" spans="1:16" ht="35.25" customHeight="1">
      <c r="A50" s="83" t="s">
        <v>63</v>
      </c>
      <c r="B50" s="85"/>
      <c r="C50" s="88"/>
      <c r="D50" s="48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0"/>
        <v>0</v>
      </c>
    </row>
    <row r="51" spans="1:16" ht="48.75">
      <c r="A51" s="83" t="s">
        <v>64</v>
      </c>
      <c r="B51" s="85"/>
      <c r="C51" s="88"/>
      <c r="D51" s="48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>
        <f t="shared" si="0"/>
        <v>0</v>
      </c>
    </row>
    <row r="52" spans="1:16" ht="48.75">
      <c r="A52" s="83" t="s">
        <v>65</v>
      </c>
      <c r="B52" s="85"/>
      <c r="C52" s="88"/>
      <c r="D52" s="48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>
        <f t="shared" si="0"/>
        <v>0</v>
      </c>
    </row>
    <row r="53" spans="1:16" ht="32.25">
      <c r="A53" s="83" t="s">
        <v>66</v>
      </c>
      <c r="B53" s="85"/>
      <c r="C53" s="88"/>
      <c r="D53" s="48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>
        <f t="shared" si="0"/>
        <v>0</v>
      </c>
    </row>
    <row r="54" spans="1:16" ht="42" customHeight="1">
      <c r="A54" s="83" t="s">
        <v>67</v>
      </c>
      <c r="B54" s="85"/>
      <c r="C54" s="88"/>
      <c r="D54" s="48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>
        <f t="shared" si="0"/>
        <v>0</v>
      </c>
    </row>
    <row r="55" spans="1:16" ht="32.25">
      <c r="A55" s="89" t="s">
        <v>68</v>
      </c>
      <c r="B55" s="80">
        <f>+B56+B57+B58+B59+B60+B61</f>
        <v>14907099.4</v>
      </c>
      <c r="C55" s="87"/>
      <c r="D55" s="48"/>
      <c r="E55" s="23">
        <f>+E56+E57+E58+E59+E60</f>
        <v>83088.02</v>
      </c>
      <c r="F55" s="23"/>
      <c r="G55" s="23">
        <f>+G56</f>
        <v>20151.45</v>
      </c>
      <c r="H55" s="23">
        <f>+H56+H57+H58+H59+H60</f>
        <v>11847518.029999999</v>
      </c>
      <c r="I55" s="23"/>
      <c r="J55" s="23"/>
      <c r="K55" s="23"/>
      <c r="L55" s="23"/>
      <c r="M55" s="68"/>
      <c r="N55" s="23"/>
      <c r="O55" s="23"/>
      <c r="P55" s="23">
        <f t="shared" si="0"/>
        <v>11950757.5</v>
      </c>
    </row>
    <row r="56" spans="1:16" ht="16.5">
      <c r="A56" s="42" t="s">
        <v>69</v>
      </c>
      <c r="B56" s="81">
        <v>1980800</v>
      </c>
      <c r="C56" s="86"/>
      <c r="D56" s="48"/>
      <c r="E56" s="81">
        <v>40338.04</v>
      </c>
      <c r="F56" s="22"/>
      <c r="G56" s="23">
        <v>20151.45</v>
      </c>
      <c r="H56" s="22">
        <v>33640.03</v>
      </c>
      <c r="I56" s="22"/>
      <c r="J56" s="22"/>
      <c r="K56" s="81"/>
      <c r="L56" s="81"/>
      <c r="M56" s="68"/>
      <c r="N56" s="81"/>
      <c r="O56" s="23"/>
      <c r="P56" s="23">
        <f t="shared" si="0"/>
        <v>94129.52</v>
      </c>
    </row>
    <row r="57" spans="1:16" ht="48.75">
      <c r="A57" s="42" t="s">
        <v>70</v>
      </c>
      <c r="B57" s="81">
        <v>803000</v>
      </c>
      <c r="C57" s="86"/>
      <c r="D57" s="48"/>
      <c r="E57" s="23"/>
      <c r="F57" s="23"/>
      <c r="G57" s="23"/>
      <c r="H57" s="22"/>
      <c r="I57" s="22"/>
      <c r="J57" s="22"/>
      <c r="K57" s="23"/>
      <c r="L57" s="81"/>
      <c r="M57" s="68"/>
      <c r="N57" s="22"/>
      <c r="O57" s="23"/>
      <c r="P57" s="23">
        <f t="shared" si="0"/>
        <v>0</v>
      </c>
    </row>
    <row r="58" spans="1:16" ht="32.25">
      <c r="A58" s="42" t="s">
        <v>71</v>
      </c>
      <c r="B58" s="81">
        <v>16000</v>
      </c>
      <c r="C58" s="86"/>
      <c r="D58" s="48"/>
      <c r="E58" s="23"/>
      <c r="F58" s="23"/>
      <c r="G58" s="23"/>
      <c r="H58" s="23"/>
      <c r="I58" s="22"/>
      <c r="J58" s="22"/>
      <c r="K58" s="23"/>
      <c r="L58" s="23"/>
      <c r="M58" s="68"/>
      <c r="N58" s="22"/>
      <c r="O58" s="23"/>
      <c r="P58" s="23">
        <f t="shared" si="0"/>
        <v>0</v>
      </c>
    </row>
    <row r="59" spans="1:16" ht="48.75">
      <c r="A59" s="42" t="s">
        <v>72</v>
      </c>
      <c r="B59" s="81">
        <v>11877299.4</v>
      </c>
      <c r="C59" s="86"/>
      <c r="D59" s="48"/>
      <c r="E59" s="23"/>
      <c r="F59" s="23"/>
      <c r="G59" s="23"/>
      <c r="H59" s="22">
        <v>11813878</v>
      </c>
      <c r="I59" s="22"/>
      <c r="J59" s="22"/>
      <c r="K59" s="23"/>
      <c r="L59" s="23"/>
      <c r="M59" s="68"/>
      <c r="N59" s="22"/>
      <c r="O59" s="23"/>
      <c r="P59" s="23">
        <f t="shared" si="0"/>
        <v>11813878</v>
      </c>
    </row>
    <row r="60" spans="1:16" ht="32.25">
      <c r="A60" s="42" t="s">
        <v>73</v>
      </c>
      <c r="B60" s="81">
        <v>185000</v>
      </c>
      <c r="C60" s="86"/>
      <c r="D60" s="48"/>
      <c r="E60" s="29">
        <v>42749.98</v>
      </c>
      <c r="F60" s="84"/>
      <c r="G60" s="23"/>
      <c r="H60" s="84"/>
      <c r="I60" s="22"/>
      <c r="J60" s="22"/>
      <c r="K60" s="23"/>
      <c r="L60" s="23"/>
      <c r="M60" s="68"/>
      <c r="N60" s="81"/>
      <c r="O60" s="81"/>
      <c r="P60" s="23">
        <f t="shared" si="0"/>
        <v>42749.98</v>
      </c>
    </row>
    <row r="61" spans="1:16" ht="32.25">
      <c r="A61" s="42" t="s">
        <v>74</v>
      </c>
      <c r="B61" s="81">
        <v>45000</v>
      </c>
      <c r="C61" s="86"/>
      <c r="D61" s="48"/>
      <c r="E61" s="23"/>
      <c r="F61" s="23"/>
      <c r="G61" s="22"/>
      <c r="H61" s="23"/>
      <c r="I61" s="23"/>
      <c r="J61" s="23"/>
      <c r="K61" s="23"/>
      <c r="L61" s="81"/>
      <c r="M61" s="22"/>
      <c r="N61" s="23"/>
      <c r="O61" s="23"/>
      <c r="P61" s="23">
        <f t="shared" si="0"/>
        <v>0</v>
      </c>
    </row>
    <row r="62" spans="1:16" ht="32.25">
      <c r="A62" s="42" t="s">
        <v>75</v>
      </c>
      <c r="B62" s="23"/>
      <c r="C62" s="48"/>
      <c r="D62" s="48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0"/>
        <v>0</v>
      </c>
    </row>
    <row r="63" spans="1:16" ht="16.5">
      <c r="A63" s="42" t="s">
        <v>76</v>
      </c>
      <c r="B63" s="23"/>
      <c r="C63" s="48"/>
      <c r="D63" s="48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0"/>
        <v>0</v>
      </c>
    </row>
    <row r="64" spans="1:16" ht="48.75">
      <c r="A64" s="83" t="s">
        <v>77</v>
      </c>
      <c r="B64" s="85"/>
      <c r="C64" s="88"/>
      <c r="D64" s="48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0"/>
        <v>0</v>
      </c>
    </row>
    <row r="65" spans="1:16" ht="16.5">
      <c r="A65" s="79" t="s">
        <v>78</v>
      </c>
      <c r="B65" s="80"/>
      <c r="C65" s="87"/>
      <c r="D65" s="48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0"/>
        <v>0</v>
      </c>
    </row>
    <row r="66" spans="1:16" ht="16.5">
      <c r="A66" s="83" t="s">
        <v>79</v>
      </c>
      <c r="B66" s="85"/>
      <c r="C66" s="88"/>
      <c r="D66" s="48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0"/>
        <v>0</v>
      </c>
    </row>
    <row r="67" spans="1:16" ht="16.5">
      <c r="A67" s="83" t="s">
        <v>80</v>
      </c>
      <c r="B67" s="85"/>
      <c r="C67" s="88"/>
      <c r="D67" s="48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0"/>
        <v>0</v>
      </c>
    </row>
    <row r="68" spans="1:16" ht="32.25">
      <c r="A68" s="83" t="s">
        <v>81</v>
      </c>
      <c r="B68" s="85"/>
      <c r="C68" s="88"/>
      <c r="D68" s="48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0"/>
        <v>0</v>
      </c>
    </row>
    <row r="69" spans="1:16" ht="63.75" customHeight="1">
      <c r="A69" s="83" t="s">
        <v>82</v>
      </c>
      <c r="B69" s="85"/>
      <c r="C69" s="88"/>
      <c r="D69" s="48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0"/>
        <v>0</v>
      </c>
    </row>
    <row r="70" spans="1:16" ht="48.75">
      <c r="A70" s="79" t="s">
        <v>83</v>
      </c>
      <c r="B70" s="80"/>
      <c r="C70" s="87"/>
      <c r="D70" s="48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0"/>
        <v>0</v>
      </c>
    </row>
    <row r="71" spans="1:16" ht="35.25" customHeight="1">
      <c r="A71" s="83" t="s">
        <v>84</v>
      </c>
      <c r="B71" s="85"/>
      <c r="C71" s="88"/>
      <c r="D71" s="48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0"/>
        <v>0</v>
      </c>
    </row>
    <row r="72" spans="1:16" ht="40.5" customHeight="1">
      <c r="A72" s="83" t="s">
        <v>85</v>
      </c>
      <c r="B72" s="85"/>
      <c r="C72" s="88"/>
      <c r="D72" s="48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0"/>
        <v>0</v>
      </c>
    </row>
    <row r="73" spans="1:16" ht="16.5">
      <c r="A73" s="79" t="s">
        <v>86</v>
      </c>
      <c r="B73" s="80"/>
      <c r="C73" s="87"/>
      <c r="D73" s="48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>
        <f t="shared" si="0"/>
        <v>0</v>
      </c>
    </row>
    <row r="74" spans="1:16" ht="32.25">
      <c r="A74" s="83" t="s">
        <v>87</v>
      </c>
      <c r="B74" s="85"/>
      <c r="C74" s="88"/>
      <c r="D74" s="48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>
        <f t="shared" si="0"/>
        <v>0</v>
      </c>
    </row>
    <row r="75" spans="1:16" ht="32.25">
      <c r="A75" s="83" t="s">
        <v>88</v>
      </c>
      <c r="B75" s="85"/>
      <c r="C75" s="88"/>
      <c r="D75" s="48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>
        <f t="shared" si="0"/>
        <v>0</v>
      </c>
    </row>
    <row r="76" spans="1:16" ht="48.75">
      <c r="A76" s="83" t="s">
        <v>89</v>
      </c>
      <c r="B76" s="85"/>
      <c r="C76" s="88"/>
      <c r="D76" s="48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>
        <f t="shared" si="0"/>
        <v>0</v>
      </c>
    </row>
    <row r="77" spans="1:16" ht="16.5">
      <c r="A77" s="90" t="s">
        <v>90</v>
      </c>
      <c r="B77" s="91"/>
      <c r="C77" s="92"/>
      <c r="D77" s="56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3">
        <f t="shared" ref="P77:P87" si="1">SUM(D77:O77)</f>
        <v>0</v>
      </c>
    </row>
    <row r="78" spans="1:16">
      <c r="A78" s="89"/>
      <c r="B78" s="93"/>
      <c r="C78" s="94"/>
      <c r="D78" s="48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1"/>
        <v>0</v>
      </c>
    </row>
    <row r="79" spans="1:16" ht="16.5">
      <c r="A79" s="79" t="s">
        <v>91</v>
      </c>
      <c r="B79" s="80"/>
      <c r="C79" s="87"/>
      <c r="D79" s="48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1"/>
        <v>0</v>
      </c>
    </row>
    <row r="80" spans="1:16" ht="32.25">
      <c r="A80" s="79" t="s">
        <v>92</v>
      </c>
      <c r="B80" s="80"/>
      <c r="C80" s="87"/>
      <c r="D80" s="48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1"/>
        <v>0</v>
      </c>
    </row>
    <row r="81" spans="1:16" ht="32.25">
      <c r="A81" s="83" t="s">
        <v>93</v>
      </c>
      <c r="B81" s="85"/>
      <c r="C81" s="88"/>
      <c r="D81" s="48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1"/>
        <v>0</v>
      </c>
    </row>
    <row r="82" spans="1:16" ht="32.25">
      <c r="A82" s="83" t="s">
        <v>94</v>
      </c>
      <c r="B82" s="85"/>
      <c r="C82" s="88"/>
      <c r="D82" s="48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1"/>
        <v>0</v>
      </c>
    </row>
    <row r="83" spans="1:16" ht="16.5">
      <c r="A83" s="79" t="s">
        <v>95</v>
      </c>
      <c r="B83" s="80"/>
      <c r="C83" s="87"/>
      <c r="D83" s="48"/>
      <c r="E83" s="23"/>
      <c r="F83" s="23"/>
      <c r="G83" s="23"/>
      <c r="H83" s="22"/>
      <c r="I83" s="22"/>
      <c r="J83" s="23"/>
      <c r="K83" s="23"/>
      <c r="L83" s="23"/>
      <c r="M83" s="23"/>
      <c r="N83" s="23"/>
      <c r="O83" s="23"/>
      <c r="P83" s="23">
        <f t="shared" si="1"/>
        <v>0</v>
      </c>
    </row>
    <row r="84" spans="1:16" ht="32.25">
      <c r="A84" s="83" t="s">
        <v>96</v>
      </c>
      <c r="B84" s="85"/>
      <c r="C84" s="88"/>
      <c r="D84" s="48"/>
      <c r="E84" s="23"/>
      <c r="F84" s="23"/>
      <c r="G84" s="23"/>
      <c r="H84" s="22"/>
      <c r="I84" s="22"/>
      <c r="J84" s="23"/>
      <c r="K84" s="23"/>
      <c r="L84" s="23"/>
      <c r="M84" s="23"/>
      <c r="N84" s="23"/>
      <c r="O84" s="23"/>
      <c r="P84" s="23">
        <f t="shared" si="1"/>
        <v>0</v>
      </c>
    </row>
    <row r="85" spans="1:16" ht="32.25">
      <c r="A85" s="83" t="s">
        <v>97</v>
      </c>
      <c r="B85" s="85"/>
      <c r="C85" s="88"/>
      <c r="D85" s="48"/>
      <c r="E85" s="23"/>
      <c r="F85" s="23"/>
      <c r="G85" s="23"/>
      <c r="H85" s="22"/>
      <c r="I85" s="22"/>
      <c r="J85" s="23"/>
      <c r="K85" s="23"/>
      <c r="L85" s="23"/>
      <c r="M85" s="23"/>
      <c r="N85" s="23"/>
      <c r="O85" s="23"/>
      <c r="P85" s="23">
        <f t="shared" si="1"/>
        <v>0</v>
      </c>
    </row>
    <row r="86" spans="1:16" ht="29.25" customHeight="1">
      <c r="A86" s="79" t="s">
        <v>98</v>
      </c>
      <c r="B86" s="80"/>
      <c r="C86" s="87"/>
      <c r="D86" s="48"/>
      <c r="E86" s="23"/>
      <c r="F86" s="23"/>
      <c r="G86" s="23"/>
      <c r="H86" s="22"/>
      <c r="I86" s="22"/>
      <c r="J86" s="23"/>
      <c r="K86" s="23"/>
      <c r="L86" s="23"/>
      <c r="M86" s="23"/>
      <c r="N86" s="23"/>
      <c r="O86" s="23"/>
      <c r="P86" s="23">
        <f t="shared" si="1"/>
        <v>0</v>
      </c>
    </row>
    <row r="87" spans="1:16" ht="31.5" customHeight="1">
      <c r="A87" s="83" t="s">
        <v>99</v>
      </c>
      <c r="B87" s="85"/>
      <c r="C87" s="88"/>
      <c r="D87" s="48"/>
      <c r="E87" s="23"/>
      <c r="F87" s="23"/>
      <c r="G87" s="23"/>
      <c r="H87" s="23"/>
      <c r="I87" s="22"/>
      <c r="J87" s="23"/>
      <c r="K87" s="23"/>
      <c r="L87" s="23"/>
      <c r="M87" s="23"/>
      <c r="N87" s="23"/>
      <c r="O87" s="23"/>
      <c r="P87" s="23">
        <f t="shared" si="1"/>
        <v>0</v>
      </c>
    </row>
    <row r="88" spans="1:16" ht="16.5" hidden="1">
      <c r="A88" s="95" t="s">
        <v>100</v>
      </c>
      <c r="B88" s="91"/>
      <c r="C88" s="96"/>
      <c r="D88" s="75">
        <v>0</v>
      </c>
      <c r="E88" s="15" t="s">
        <v>101</v>
      </c>
      <c r="F88" s="35" t="s">
        <v>101</v>
      </c>
      <c r="G88" s="33" t="s">
        <v>101</v>
      </c>
      <c r="H88" s="33" t="s">
        <v>101</v>
      </c>
      <c r="I88" s="33" t="s">
        <v>101</v>
      </c>
      <c r="J88" s="35" t="s">
        <v>101</v>
      </c>
      <c r="K88" s="35" t="s">
        <v>101</v>
      </c>
      <c r="L88" s="35" t="s">
        <v>101</v>
      </c>
      <c r="M88" s="35" t="s">
        <v>101</v>
      </c>
      <c r="N88" s="35" t="s">
        <v>101</v>
      </c>
      <c r="O88" s="35" t="s">
        <v>101</v>
      </c>
      <c r="P88" s="35">
        <f t="shared" ref="P88:P89" si="2">SUM(D88:O88)</f>
        <v>0</v>
      </c>
    </row>
    <row r="89" spans="1:16" ht="16.5" hidden="1">
      <c r="A89" s="97"/>
      <c r="B89" s="74"/>
      <c r="C89" s="98"/>
      <c r="D89" s="75">
        <v>0</v>
      </c>
      <c r="E89" s="7" t="s">
        <v>101</v>
      </c>
      <c r="F89" s="6" t="s">
        <v>101</v>
      </c>
      <c r="G89" s="8" t="s">
        <v>101</v>
      </c>
      <c r="H89" s="6" t="s">
        <v>101</v>
      </c>
      <c r="I89" s="37" t="s">
        <v>101</v>
      </c>
      <c r="J89" s="6" t="s">
        <v>101</v>
      </c>
      <c r="K89" s="36" t="s">
        <v>101</v>
      </c>
      <c r="L89" s="6" t="s">
        <v>101</v>
      </c>
      <c r="M89" s="6" t="s">
        <v>101</v>
      </c>
      <c r="N89" s="6" t="s">
        <v>101</v>
      </c>
      <c r="O89" s="6" t="s">
        <v>101</v>
      </c>
      <c r="P89" s="36">
        <f t="shared" si="2"/>
        <v>0</v>
      </c>
    </row>
    <row r="90" spans="1:16" ht="39.75" customHeight="1">
      <c r="A90" s="99" t="s">
        <v>102</v>
      </c>
      <c r="B90" s="100"/>
      <c r="C90" s="101"/>
      <c r="D90" s="16">
        <f>D8</f>
        <v>9125740.4900000002</v>
      </c>
      <c r="E90" s="16">
        <f t="shared" ref="E90:J90" si="3">SUM(E9:E89)</f>
        <v>18974146.260000002</v>
      </c>
      <c r="F90" s="16">
        <f t="shared" si="3"/>
        <v>30479701.260000002</v>
      </c>
      <c r="G90" s="16">
        <f t="shared" si="3"/>
        <v>28753284.659999996</v>
      </c>
      <c r="H90" s="16">
        <f t="shared" si="3"/>
        <v>130191473.51999998</v>
      </c>
      <c r="I90" s="16">
        <f t="shared" si="3"/>
        <v>0</v>
      </c>
      <c r="J90" s="16">
        <f t="shared" si="3"/>
        <v>0</v>
      </c>
      <c r="K90" s="16">
        <f>SUM(K9:K89)</f>
        <v>0</v>
      </c>
      <c r="L90" s="16">
        <f>SUM(L9:L89)</f>
        <v>0</v>
      </c>
      <c r="M90" s="16">
        <f>SUM(M9:M89)</f>
        <v>0</v>
      </c>
      <c r="N90" s="16">
        <f>SUM(N9:N89)</f>
        <v>0</v>
      </c>
      <c r="O90" s="39" t="s">
        <v>101</v>
      </c>
      <c r="P90" s="40">
        <f>D90+E90+F90+G90+H90+I90+J90+K90+L90</f>
        <v>217524346.19</v>
      </c>
    </row>
    <row r="91" spans="1:16">
      <c r="A91" s="9" t="s">
        <v>103</v>
      </c>
      <c r="B91" s="102"/>
      <c r="C91" s="102"/>
    </row>
    <row r="92" spans="1:16">
      <c r="A92" s="4" t="s">
        <v>104</v>
      </c>
      <c r="B92" s="103"/>
      <c r="C92" s="103"/>
    </row>
    <row r="93" spans="1:16">
      <c r="A93" s="4" t="s">
        <v>105</v>
      </c>
      <c r="B93" s="103"/>
    </row>
    <row r="94" spans="1:16">
      <c r="A94" s="4" t="s">
        <v>106</v>
      </c>
    </row>
    <row r="95" spans="1:16">
      <c r="A95" s="4" t="s">
        <v>107</v>
      </c>
    </row>
    <row r="96" spans="1:16">
      <c r="A96" s="4" t="s">
        <v>108</v>
      </c>
    </row>
    <row r="97" spans="1:12">
      <c r="A97" s="4" t="s">
        <v>109</v>
      </c>
    </row>
    <row r="98" spans="1:12" hidden="1"/>
    <row r="99" spans="1:12" hidden="1"/>
    <row r="101" spans="1:12">
      <c r="A101" s="9" t="s">
        <v>110</v>
      </c>
      <c r="B101" s="66"/>
      <c r="C101" s="4"/>
      <c r="I101" s="12"/>
      <c r="K101" s="67"/>
    </row>
    <row r="102" spans="1:12">
      <c r="A102" s="4" t="s">
        <v>111</v>
      </c>
      <c r="C102" s="4"/>
      <c r="K102" s="13"/>
      <c r="L102" s="67"/>
    </row>
    <row r="104" spans="1:12">
      <c r="L104" s="67"/>
    </row>
  </sheetData>
  <mergeCells count="5"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0" fitToWidth="0" fitToHeight="0" orientation="landscape" r:id="rId1"/>
  <rowBreaks count="1" manualBreakCount="1">
    <brk id="5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8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8">
      <c r="A3" s="105" t="s">
        <v>112</v>
      </c>
      <c r="B3" s="105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8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8">
      <c r="A5" s="106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8">
      <c r="A6" s="5"/>
      <c r="B6" s="57"/>
      <c r="C6" s="5"/>
      <c r="D6" s="30" t="s">
        <v>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5</v>
      </c>
      <c r="B7" s="14" t="s">
        <v>6</v>
      </c>
      <c r="C7" s="14" t="s">
        <v>6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26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27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28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29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30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31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32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34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35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36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39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40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41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42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43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44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45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46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47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48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49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50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51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52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53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54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55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56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57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58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59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60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61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62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63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64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65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66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67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68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69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70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71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72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73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74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75</v>
      </c>
      <c r="B58" s="23"/>
      <c r="C58" s="54" t="s">
        <v>101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76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77</v>
      </c>
      <c r="B60" s="59"/>
      <c r="C60" s="53" t="s">
        <v>101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78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79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80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81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82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83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84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85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86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87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88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89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90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91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92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93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94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95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96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97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98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99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100</v>
      </c>
      <c r="B84" s="62"/>
      <c r="C84" s="33" t="s">
        <v>101</v>
      </c>
      <c r="D84" s="34">
        <v>0</v>
      </c>
      <c r="E84" s="15" t="s">
        <v>101</v>
      </c>
      <c r="F84" s="35" t="s">
        <v>101</v>
      </c>
      <c r="G84" s="33" t="s">
        <v>101</v>
      </c>
      <c r="H84" s="33" t="s">
        <v>101</v>
      </c>
      <c r="I84" s="33" t="s">
        <v>101</v>
      </c>
      <c r="J84" s="35" t="s">
        <v>101</v>
      </c>
      <c r="K84" s="35" t="s">
        <v>101</v>
      </c>
      <c r="L84" s="35" t="s">
        <v>101</v>
      </c>
      <c r="M84" s="35" t="s">
        <v>101</v>
      </c>
      <c r="N84" s="35" t="s">
        <v>101</v>
      </c>
      <c r="O84" s="35" t="s">
        <v>101</v>
      </c>
      <c r="P84" s="35">
        <f t="shared" ref="P84:P85" si="3">SUM(D84:O84)</f>
        <v>0</v>
      </c>
    </row>
    <row r="85" spans="1:16" hidden="1">
      <c r="A85" s="3"/>
      <c r="B85" s="63"/>
      <c r="C85" s="36" t="s">
        <v>101</v>
      </c>
      <c r="D85" s="34">
        <v>0</v>
      </c>
      <c r="E85" s="7" t="s">
        <v>101</v>
      </c>
      <c r="F85" s="6" t="s">
        <v>101</v>
      </c>
      <c r="G85" s="8" t="s">
        <v>101</v>
      </c>
      <c r="H85" s="6" t="s">
        <v>101</v>
      </c>
      <c r="I85" s="37" t="s">
        <v>101</v>
      </c>
      <c r="J85" s="6" t="s">
        <v>101</v>
      </c>
      <c r="K85" s="36" t="s">
        <v>101</v>
      </c>
      <c r="L85" s="6" t="s">
        <v>101</v>
      </c>
      <c r="M85" s="6" t="s">
        <v>101</v>
      </c>
      <c r="N85" s="6" t="s">
        <v>101</v>
      </c>
      <c r="O85" s="6" t="s">
        <v>101</v>
      </c>
      <c r="P85" s="36">
        <f t="shared" si="3"/>
        <v>0</v>
      </c>
    </row>
    <row r="86" spans="1:16" ht="30" hidden="1">
      <c r="A86" s="11" t="s">
        <v>102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101</v>
      </c>
      <c r="P86" s="40">
        <f>D86+E86+F86+G86+H86+I86+J86+K86+L86</f>
        <v>392245812.25999999</v>
      </c>
    </row>
    <row r="87" spans="1:16">
      <c r="A87" s="2" t="s">
        <v>103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104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105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106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107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108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109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113</v>
      </c>
      <c r="B97" s="66"/>
      <c r="J97" s="12"/>
      <c r="L97" s="67"/>
    </row>
    <row r="98" spans="1:13">
      <c r="A98" s="4" t="s">
        <v>111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Nuris Arno</cp:lastModifiedBy>
  <cp:revision/>
  <dcterms:created xsi:type="dcterms:W3CDTF">2018-04-17T18:57:16Z</dcterms:created>
  <dcterms:modified xsi:type="dcterms:W3CDTF">2024-06-04T18:07:47Z</dcterms:modified>
  <cp:category/>
  <cp:contentStatus/>
</cp:coreProperties>
</file>